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50" windowHeight="4980" tabRatio="765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state="hidden" r:id="rId8"/>
  </sheets>
  <definedNames>
    <definedName name="_xlnm.Print_Area" localSheetId="0">'a'!$A$1:$J$61</definedName>
    <definedName name="_xlnm.Print_Area" localSheetId="3">'gt'!$A$1:$F$101</definedName>
    <definedName name="_xlnm.Print_Area" localSheetId="7">'kdt'!$A$1:$G$73</definedName>
    <definedName name="_xlnm.Print_Area" localSheetId="6">'nat'!$A$1:$G$80</definedName>
    <definedName name="_xlnm.Print_Area" localSheetId="2">'nh'!$A$1:$K$100</definedName>
    <definedName name="_xlnm.Print_Area" localSheetId="4">'ogg'!$A$1:$E$49</definedName>
    <definedName name="_xlnm.Print_Area" localSheetId="5">'özkaynak'!$A$1:$V$50</definedName>
    <definedName name="_xlnm.Print_Area" localSheetId="1">'p'!$A$1:$J$60</definedName>
    <definedName name="Z_16889832_86B0_48A1_A3F0_95785665F9B4_.wvu.PrintArea" localSheetId="0" hidden="1">'a'!$A$3:$G$58</definedName>
    <definedName name="Z_16889832_86B0_48A1_A3F0_95785665F9B4_.wvu.PrintArea" localSheetId="3" hidden="1">'gt'!$A$2:$E$74</definedName>
    <definedName name="Z_16889832_86B0_48A1_A3F0_95785665F9B4_.wvu.PrintArea" localSheetId="1" hidden="1">'p'!$A$2:$G$58</definedName>
    <definedName name="Z_6D13DA8A_5530_4649_8CD7_84B2295869D1_.wvu.PrintArea" localSheetId="0" hidden="1">'a'!$A$3:$G$58</definedName>
    <definedName name="Z_6D13DA8A_5530_4649_8CD7_84B2295869D1_.wvu.PrintArea" localSheetId="3" hidden="1">'gt'!$A$2:$E$74</definedName>
    <definedName name="Z_6D13DA8A_5530_4649_8CD7_84B2295869D1_.wvu.PrintArea" localSheetId="1" hidden="1">'p'!$A$2:$G$58</definedName>
    <definedName name="Z_9396E133_4C05_4640_A115_67E7C74F584E_.wvu.PrintArea" localSheetId="0" hidden="1">'a'!$A$3:$G$58</definedName>
    <definedName name="Z_9396E133_4C05_4640_A115_67E7C74F584E_.wvu.PrintArea" localSheetId="3" hidden="1">'gt'!$A$2:$E$74</definedName>
    <definedName name="Z_9396E133_4C05_4640_A115_67E7C74F584E_.wvu.PrintArea" localSheetId="1" hidden="1">'p'!$A$2:$G$58</definedName>
    <definedName name="Z_A6EE2484_C53C_402E_94C5_8D90F92DED70_.wvu.PrintArea" localSheetId="0" hidden="1">'a'!$A$3:$G$58</definedName>
    <definedName name="Z_A6EE2484_C53C_402E_94C5_8D90F92DED70_.wvu.PrintArea" localSheetId="3" hidden="1">'gt'!$A$2:$E$74</definedName>
    <definedName name="Z_A6EE2484_C53C_402E_94C5_8D90F92DED70_.wvu.PrintArea" localSheetId="1" hidden="1">'p'!$A$2:$G$58</definedName>
    <definedName name="Z_E1E31F00_469F_4984_AC88_A4EA8BCB406A_.wvu.PrintArea" localSheetId="0" hidden="1">'a'!$A$3:$G$58</definedName>
    <definedName name="Z_E1E31F00_469F_4984_AC88_A4EA8BCB406A_.wvu.PrintArea" localSheetId="3" hidden="1">'gt'!$A$2:$E$74</definedName>
    <definedName name="Z_E1E31F00_469F_4984_AC88_A4EA8BCB406A_.wvu.PrintArea" localSheetId="1" hidden="1">'p'!$A$2:$G$58</definedName>
    <definedName name="Z_F0AB3048_32E9_4BAF_9A5C_028907AD0E21_.wvu.PrintArea" localSheetId="0" hidden="1">'a'!$A$3:$G$58</definedName>
    <definedName name="Z_F0AB3048_32E9_4BAF_9A5C_028907AD0E21_.wvu.PrintArea" localSheetId="3" hidden="1">'gt'!$A$2:$E$74</definedName>
    <definedName name="Z_F0AB3048_32E9_4BAF_9A5C_028907AD0E21_.wvu.PrintArea" localSheetId="1" hidden="1">'p'!$A$2:$G$58</definedName>
  </definedNames>
  <calcPr fullCalcOnLoad="1"/>
</workbook>
</file>

<file path=xl/sharedStrings.xml><?xml version="1.0" encoding="utf-8"?>
<sst xmlns="http://schemas.openxmlformats.org/spreadsheetml/2006/main" count="953" uniqueCount="651">
  <si>
    <t>CARİ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</si>
  <si>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</si>
  <si>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</si>
  <si>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</si>
  <si>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</si>
  <si>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</si>
  <si>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</si>
  <si>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</si>
  <si>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</si>
  <si>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</si>
  <si>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</si>
  <si>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</si>
  <si>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</si>
  <si>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</si>
  <si>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</si>
  <si>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</si>
  <si>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</si>
  <si>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</si>
  <si>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</si>
  <si>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</si>
  <si>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</si>
  <si>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</si>
  <si>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</si>
  <si>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</si>
  <si>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</si>
  <si>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</si>
  <si>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</si>
  <si>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</si>
  <si>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</si>
  <si>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</si>
  <si>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</si>
  <si>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</si>
  <si>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</si>
  <si>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</si>
  <si>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</si>
  <si>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</si>
  <si>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</si>
  <si>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</si>
  <si>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</si>
  <si>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</si>
  <si>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</si>
  <si>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</si>
  <si>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</si>
  <si>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</si>
  <si>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</si>
  <si>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</si>
  <si>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</si>
  <si>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</si>
  <si>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</si>
  <si>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</si>
  <si>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</si>
  <si>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</si>
  <si>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</si>
  <si>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</si>
  <si>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</si>
  <si>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</si>
  <si>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</si>
  <si>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</si>
  <si>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</si>
  <si>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</si>
  <si>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</si>
  <si>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</si>
  <si>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</si>
  <si>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</si>
  <si>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</si>
  <si>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</si>
  <si>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</si>
  <si>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</si>
  <si>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</si>
  <si>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</si>
  <si>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</si>
  <si>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</si>
  <si>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</si>
  <si>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</si>
  <si>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</si>
  <si>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</si>
  <si>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</si>
  <si>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</si>
  <si>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</si>
  <si>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</si>
  <si>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</si>
  <si>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</si>
  <si>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</si>
  <si>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</si>
  <si>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</si>
  <si>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</si>
  <si>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</si>
  <si>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</si>
  <si>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</si>
  <si>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</si>
  <si>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</si>
  <si>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</si>
  <si>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</si>
  <si>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</si>
  <si>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</si>
  <si>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</si>
  <si>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</si>
  <si>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</si>
  <si>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</si>
  <si>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</si>
  <si>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</si>
  <si>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</si>
  <si>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</si>
  <si>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</si>
  <si>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</si>
  <si>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</si>
  <si>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</si>
  <si>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</si>
  <si>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</si>
  <si>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</si>
  <si>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</si>
  <si>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</si>
  <si>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</si>
  <si>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</si>
  <si>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</si>
  <si>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</si>
  <si>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</si>
  <si>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</si>
  <si>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</si>
  <si>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</si>
  <si>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</si>
  <si>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</si>
  <si>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</si>
  <si>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</si>
  <si>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</si>
  <si>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</si>
  <si>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</si>
  <si>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</si>
  <si>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</si>
  <si>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</si>
  <si>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</si>
  <si>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</si>
  <si>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</si>
  <si>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</si>
  <si>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</si>
  <si>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</si>
  <si>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</si>
  <si>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</si>
  <si>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</si>
  <si>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</si>
  <si>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</si>
  <si>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</si>
  <si>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</si>
  <si>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</si>
  <si>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</si>
  <si>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</si>
  <si>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</si>
  <si>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</si>
  <si>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</si>
  <si>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</si>
  <si>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</si>
  <si>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</si>
  <si>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</si>
  <si>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</si>
  <si>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</si>
  <si>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5.3</t>
  </si>
  <si>
    <t>1.2.1</t>
  </si>
  <si>
    <t>1.2.2</t>
  </si>
  <si>
    <t>10.1</t>
  </si>
  <si>
    <t>10.2</t>
  </si>
  <si>
    <t xml:space="preserve">Konsolide Edilmeyenler </t>
  </si>
  <si>
    <t>2.2.1</t>
  </si>
  <si>
    <t>2.2.2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</si>
  <si>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</si>
  <si>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</si>
  <si>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</si>
  <si>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</si>
  <si>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</si>
  <si>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</si>
  <si>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</si>
  <si>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</si>
  <si>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</si>
  <si>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</si>
  <si>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</si>
  <si>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</si>
  <si>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</si>
  <si>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</si>
  <si>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</si>
  <si>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16.1</t>
  </si>
  <si>
    <t>16.2</t>
  </si>
  <si>
    <t>16.3</t>
  </si>
  <si>
    <t>16.4</t>
  </si>
  <si>
    <t>16.5</t>
  </si>
  <si>
    <t>DİĞER FAALİYET GİDERLERİ (-)</t>
  </si>
  <si>
    <t>10.3</t>
  </si>
  <si>
    <t>10.4</t>
  </si>
  <si>
    <t>Krediler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</si>
  <si>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</si>
  <si>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</si>
  <si>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</si>
  <si>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</si>
  <si>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</si>
  <si>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</si>
  <si>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</si>
  <si>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</si>
  <si>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</si>
  <si>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</si>
  <si>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</si>
  <si>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</si>
  <si>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</si>
  <si>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</si>
  <si>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</si>
  <si>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</si>
  <si>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</si>
  <si>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</si>
  <si>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</si>
  <si>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</si>
  <si>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</si>
  <si>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</si>
  <si>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</si>
  <si>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</si>
  <si>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</si>
  <si>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</si>
  <si>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</si>
  <si>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</si>
  <si>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</si>
  <si>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</si>
  <si>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</si>
  <si>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</si>
  <si>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</si>
  <si>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</si>
  <si>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</si>
  <si>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</si>
  <si>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</si>
  <si>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</si>
  <si>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</si>
  <si>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</si>
  <si>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</si>
  <si>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</si>
  <si>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</si>
  <si>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</si>
  <si>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</si>
  <si>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</si>
  <si>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</si>
  <si>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</si>
  <si>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</si>
  <si>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</si>
  <si>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Türkiye Garanti Bankası Anonim Şirketi ve Finansal Kuruluşları</t>
  </si>
  <si>
    <t>5.1.2</t>
  </si>
  <si>
    <t>5.1.7</t>
  </si>
  <si>
    <t>5.1.8</t>
  </si>
  <si>
    <t>5.1.9</t>
  </si>
  <si>
    <t>5.1.11</t>
  </si>
  <si>
    <t>5.1.14</t>
  </si>
  <si>
    <t>5.1.15</t>
  </si>
  <si>
    <t>5.3.1</t>
  </si>
  <si>
    <t>İlişikteki açıklama ve dipnotlar bu konsolide finansal tabloların tamamlayıcı bir unsurudur.</t>
  </si>
  <si>
    <t>5.1.17</t>
  </si>
  <si>
    <t>Toplam</t>
  </si>
  <si>
    <t>YATIRIM AMAÇLI GAYRİMENKULLER (Net)</t>
  </si>
  <si>
    <t xml:space="preserve">Satış Amaçlı </t>
  </si>
  <si>
    <t>Durdurulan Faaliyetlere İlişkin</t>
  </si>
  <si>
    <t>XIX.</t>
  </si>
  <si>
    <t>14.1</t>
  </si>
  <si>
    <t>14.2</t>
  </si>
  <si>
    <t>Azınlık Payları</t>
  </si>
  <si>
    <t>Vadeli Aktif Değerler Alım Satım Taahhütleri</t>
  </si>
  <si>
    <t>Vadeli Mevduat Alım Satım Taahhütleri</t>
  </si>
  <si>
    <t>Çekler İçin Ödeme Taahhütleri</t>
  </si>
  <si>
    <t>NET FAİZ GELİRİ/GİDERİ (I - II)</t>
  </si>
  <si>
    <t>NET ÜCRET VE KOMİSYON GELİRLERİ/GİDERLERİ</t>
  </si>
  <si>
    <t>Gayri Nakdi Kredilere</t>
  </si>
  <si>
    <t>SÜRDÜRÜLEN FAALİYETLER VERGİ KARŞILIĞI (±)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</si>
  <si>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</si>
  <si>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</si>
  <si>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</si>
  <si>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</si>
  <si>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</si>
  <si>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</si>
  <si>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</si>
  <si>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</si>
  <si>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XX.</t>
  </si>
  <si>
    <t>XXI.</t>
  </si>
  <si>
    <t>DURDURULAN FAALİYETLER VERGİ KARŞILIĞI (±)</t>
  </si>
  <si>
    <t>XXII.</t>
  </si>
  <si>
    <t>XXIII.</t>
  </si>
  <si>
    <t>Azınlık Payları Kârı / Zararı (-)</t>
  </si>
  <si>
    <t>ÖZKAYNAKLAR</t>
  </si>
  <si>
    <t>5.1.16</t>
  </si>
  <si>
    <t>5.7</t>
  </si>
  <si>
    <t>5.6</t>
  </si>
  <si>
    <t>Kredi Kartları ve Bankacılık Hizm. İlişkin Promosyon Uyg. Taah.</t>
  </si>
  <si>
    <t>5.5</t>
  </si>
  <si>
    <t>BİN TÜRK LİRASI</t>
  </si>
  <si>
    <t>2.1.4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</si>
  <si>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</si>
  <si>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</si>
  <si>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</si>
  <si>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</si>
  <si>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</si>
  <si>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</si>
  <si>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</si>
  <si>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</si>
  <si>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</si>
  <si>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</si>
  <si>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</si>
  <si>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</si>
  <si>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</si>
  <si>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</si>
  <si>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</si>
  <si>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</si>
  <si>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</si>
  <si>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</si>
  <si>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</si>
  <si>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</si>
  <si>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</si>
  <si>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>Konsolide Finansal Tablolar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</si>
  <si>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</si>
  <si>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</si>
  <si>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</si>
  <si>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</si>
  <si>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</si>
  <si>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</si>
  <si>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</si>
  <si>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1.2.3</t>
  </si>
  <si>
    <t>Gerçeğe Uygun Değer Farkı Diğer Kapsamlı Gelire Yansıtılan Finansal Varlıklar</t>
  </si>
  <si>
    <t>1.3.3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</si>
  <si>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</si>
  <si>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</si>
  <si>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</si>
  <si>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</si>
  <si>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</si>
  <si>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</si>
  <si>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</si>
  <si>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</si>
  <si>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</si>
  <si>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Faktoring Alacakları</t>
  </si>
  <si>
    <t>SATIŞ AMAÇLI ELDE TUTULAN VE DURDURULAN FAALİYETLERE İLİŞKİN DURAN VARLIKLAR (Net)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</si>
  <si>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</si>
  <si>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</si>
  <si>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</si>
  <si>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</si>
  <si>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</si>
  <si>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</si>
  <si>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</si>
  <si>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</si>
  <si>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</si>
  <si>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</si>
  <si>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</si>
  <si>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</si>
  <si>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</si>
  <si>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</si>
  <si>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</si>
  <si>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</si>
  <si>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</si>
  <si>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</si>
  <si>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 xml:space="preserve">X. </t>
  </si>
  <si>
    <t>CARİ VERGİ BORCU</t>
  </si>
  <si>
    <t>ERTELENMİŞ VERGİ BORCU</t>
  </si>
  <si>
    <t>SATIŞ AMAÇLI ELDE TUTULAN VE DURDURULAN FAALİYETLERE İLİŞKİN DURAN VARLIK BORÇLARI (Net)</t>
  </si>
  <si>
    <t>SERMAYE BENZERİ BORÇLANMA ARAÇLARI</t>
  </si>
  <si>
    <t>Diğer Borçlanma Araçları</t>
  </si>
  <si>
    <t>DİĞER YÜKÜMLÜLÜKLER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</si>
  <si>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</si>
  <si>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</si>
  <si>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</si>
  <si>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</si>
  <si>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</si>
  <si>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</si>
  <si>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</si>
  <si>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</si>
  <si>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</si>
  <si>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</si>
  <si>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</si>
  <si>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</si>
  <si>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>PERSONEL GİDERLERİ (-)</t>
  </si>
  <si>
    <t>BİRLEŞME İŞLEMİ SONRASINDA GELİR OLARAK KAYDEDİLEN FAZLALIK TUTARI</t>
  </si>
  <si>
    <t>Ertelenmiş Vergi Gider Etkisi (+)</t>
  </si>
  <si>
    <t>Ertelenmiş Vergi Gelir Etkisi (-)</t>
  </si>
  <si>
    <t>20.1</t>
  </si>
  <si>
    <t>20.2</t>
  </si>
  <si>
    <t>20.3</t>
  </si>
  <si>
    <t>XXIV.</t>
  </si>
  <si>
    <t xml:space="preserve">Diğer </t>
  </si>
  <si>
    <t>TMS 8 Uyarınca Yapılan Düzeltmeler</t>
  </si>
  <si>
    <t xml:space="preserve">Hataların Düzeltilmesinin Etkisi </t>
  </si>
  <si>
    <t>Muhasebe Politikasında Yapılan Değişikliklerin Etkisi</t>
  </si>
  <si>
    <t>Yeni Bakiye (I+II)</t>
  </si>
  <si>
    <t>Ödenmiş Sermaye Enflasyon Düzeltme Farkı</t>
  </si>
  <si>
    <t>Kâr Dağıtımı</t>
  </si>
  <si>
    <t>Dağıtılan Temettü</t>
  </si>
  <si>
    <t>Yedeklere Aktarılan Tutarlar</t>
  </si>
  <si>
    <t xml:space="preserve">Önceki Dönem Sonu Bakiyesi </t>
  </si>
  <si>
    <t>Hisse Snedi İptal Karları</t>
  </si>
  <si>
    <t>Tanımlanmış Fayda Planları Yeniden Ölçüm Kazançları/Kayıpları</t>
  </si>
  <si>
    <t>Yabancı Para Çevrim Farkları</t>
  </si>
  <si>
    <t>Toplam Özkaynak</t>
  </si>
  <si>
    <t>Gerçeğe Uygun Değer Farkı Diğer Kapsamlı Gelire Yansıtılan Finansal Varlıkların Değerleme ve/veya Sınıflandırma Gelirleri/Giderleri</t>
  </si>
  <si>
    <t>Kar Yedekleri</t>
  </si>
  <si>
    <t>Dönem Net Kârı / (Zararı)</t>
  </si>
  <si>
    <t>Azınlık Payları Hariç Toplam Özkaynak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</si>
  <si>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</si>
  <si>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</si>
  <si>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</si>
  <si>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</si>
  <si>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</si>
  <si>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Toplam Kapsamlı Gelir</t>
  </si>
  <si>
    <t>Maddi ve Maddi Olmayan Duran Varlık YDF</t>
  </si>
  <si>
    <t>5.1.3</t>
  </si>
  <si>
    <t>5.1.10</t>
  </si>
  <si>
    <t>13.1</t>
  </si>
  <si>
    <t>13.2</t>
  </si>
  <si>
    <t>11.1</t>
  </si>
  <si>
    <t>11.2</t>
  </si>
  <si>
    <t>11.3</t>
  </si>
  <si>
    <t>Geçmiş Yıllar Kârı / (Zararı)</t>
  </si>
  <si>
    <t>Kâr veya Zararda Yeniden Sınıflandırılmayacak Diğer Kapsamlı Gelirler veya Giderler</t>
  </si>
  <si>
    <t>Kâr veya Zararda Yeniden Sınıflandırılacak Diğer Kapsamlı Gelirler veya Giderler</t>
  </si>
  <si>
    <t>VARLIKLAR</t>
  </si>
  <si>
    <t>YÜKÜMLÜLÜKLER</t>
  </si>
  <si>
    <t>ÖZKAYNAKLAR KALEMLERİNDEKİ DEĞİŞİKLİKLER</t>
  </si>
  <si>
    <t>GELİR VE GİDER KALEMLERİ</t>
  </si>
  <si>
    <t>ÖZKAYNAK YÖNTEMİ UYGULANAN ORTAKLIKLARDAN KÂR/ZARAR</t>
  </si>
  <si>
    <t>NET PARASAL POZİSYON KÂRI/ZARARI</t>
  </si>
  <si>
    <t>5.1.12</t>
  </si>
  <si>
    <t>FAİZ GİDERLERİ  (-)</t>
  </si>
  <si>
    <t>Verilen Ücret ve Komisyonlar (-)</t>
  </si>
  <si>
    <t>TİCARİ KAR / ZARAR (Net)</t>
  </si>
  <si>
    <t>VARLIKLAR TOPLAMI</t>
  </si>
  <si>
    <t>YÜKÜMLÜLÜKLER TOPLAMI</t>
  </si>
  <si>
    <t xml:space="preserve">              BİN TÜRK LİRASI</t>
  </si>
  <si>
    <t xml:space="preserve"> CARİ DÖNEM</t>
  </si>
  <si>
    <t xml:space="preserve"> ÖNCEKİ DÖNEM</t>
  </si>
  <si>
    <t>Kiralama Faiz Giderleri</t>
  </si>
  <si>
    <t>2.6</t>
  </si>
  <si>
    <t>DİĞER KARŞILIK GİDERLERİ (-)</t>
  </si>
  <si>
    <t>BEKLENEN ZARAR KARŞILIKLARI GİDERLERİ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</si>
  <si>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</si>
  <si>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</si>
  <si>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</si>
  <si>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</si>
  <si>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</si>
  <si>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</si>
  <si>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</si>
  <si>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</si>
  <si>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</si>
  <si>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</si>
  <si>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25.1</t>
  </si>
  <si>
    <t>25.2</t>
  </si>
  <si>
    <t>1.1.4</t>
  </si>
  <si>
    <t>İTFA EDİLMİŞ MALİYETİ İLE ÖLÇÜLEN FİNANSAL VARLIKLAR (Net)</t>
  </si>
  <si>
    <t>DİĞER AKTİFLER (Net)</t>
  </si>
  <si>
    <t>Konsolide Kar veya Zarar ve Diğer Kapsamlı Gelir Tablosu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</si>
  <si>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</si>
  <si>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</si>
  <si>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</si>
  <si>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</si>
  <si>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</si>
  <si>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</si>
  <si>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</si>
  <si>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</si>
  <si>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</si>
  <si>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</si>
  <si>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</si>
  <si>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</si>
  <si>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</si>
  <si>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</si>
  <si>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</si>
  <si>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</si>
  <si>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</si>
  <si>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</si>
  <si>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</si>
  <si>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A.</t>
  </si>
  <si>
    <t>BANKACILIK FAALİYETLERİNE İLİŞKİN NAKİT AKIŞLARI</t>
  </si>
  <si>
    <t>Bankacılık Faaliyet Konusu Varlık ve Yükümlülüklerdeki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</si>
  <si>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</si>
  <si>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</si>
  <si>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</si>
  <si>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</si>
  <si>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</si>
  <si>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</si>
  <si>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</si>
  <si>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</si>
  <si>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</si>
  <si>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</si>
  <si>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</si>
  <si>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</si>
  <si>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</si>
  <si>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</si>
  <si>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</si>
  <si>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</si>
  <si>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</si>
  <si>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</si>
  <si>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</si>
  <si>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</si>
  <si>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</si>
  <si>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</si>
  <si>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</si>
  <si>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</si>
  <si>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</si>
  <si>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</si>
  <si>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</si>
  <si>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</si>
  <si>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</si>
  <si>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</si>
  <si>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</si>
  <si>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B.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</si>
  <si>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</si>
  <si>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</si>
  <si>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</si>
  <si>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</si>
  <si>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Menkuller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</si>
  <si>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</si>
  <si>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</si>
  <si>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</si>
  <si>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</si>
  <si>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</si>
  <si>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</si>
  <si>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>Satılan İtfa Edilmiş Maliyeti ile Ölçülen Finansal Varlıklar</t>
  </si>
  <si>
    <t>2.9</t>
  </si>
  <si>
    <t>C.</t>
  </si>
  <si>
    <t>FİNANSMAN FAALİYETLERİNE İLİŞKİN NAKİT AKIŞLARI</t>
  </si>
  <si>
    <t>Finansman Faaliyetlerinden Sağlanan Net Nakit</t>
  </si>
  <si>
    <t>Krediler ve İhraç Edilen Menkul Değerlerden Sağlanan Nakit</t>
  </si>
  <si>
    <t>Krediler ve İhraç Edilen Menkul Değerlerden Kaynaklanan Nakit Çıkışı</t>
  </si>
  <si>
    <t>3.3</t>
  </si>
  <si>
    <t xml:space="preserve">İhraç Edilen Sermaye Araçları   </t>
  </si>
  <si>
    <t>3.4</t>
  </si>
  <si>
    <t xml:space="preserve">Temettü Ödemeleri </t>
  </si>
  <si>
    <t>3.5</t>
  </si>
  <si>
    <t>3.6</t>
  </si>
  <si>
    <t xml:space="preserve">Yabancı Para Çevrim Farklarının Nakit ve Nakde Eşdeğer Varlıklar Üzerindeki Etkisi </t>
  </si>
  <si>
    <t>Nakit ve Nakde Eşdeğer Varlıklardaki Net Artış (Azalış) (I+II+III+IV)</t>
  </si>
  <si>
    <t xml:space="preserve">Dönem Başındaki Nakit ve Nakde Eşdeğer Varlıklar </t>
  </si>
  <si>
    <t>Dönem Sonundaki Nakit ve Nakde Eşdeğer Varlıklar (V+VI)</t>
  </si>
  <si>
    <t>İtfa Edilmiş Maliyeti ile Ölçülen Diğer Finansal Varlıklar</t>
  </si>
  <si>
    <t>2.4.1</t>
  </si>
  <si>
    <t>2.4.2</t>
  </si>
  <si>
    <t>ÖNCEKİ DÖNEM</t>
  </si>
  <si>
    <t>DÖNEM NET KARI/ZARARI (XIX+XXIV)</t>
  </si>
  <si>
    <t>DURDURULAN FAALİYETLER DÖNEM NET K/Z (XXII±XXIII)</t>
  </si>
  <si>
    <t>DURDURULAN FAALİYETLER VERGİ ÖNCESİ K/Z (XX-XXI)</t>
  </si>
  <si>
    <t>SÜRDÜRÜLEN FAALİYETLER DÖNEM NET K/Z (XVII±XVIII)</t>
  </si>
  <si>
    <t>SÜRDÜRÜLEN FAALİYETLER VERGİ ÖNCESİ K/Z (XIII+...+XVI)</t>
  </si>
  <si>
    <t>NET FAALİYET KÂRI/ZARARI (VIII-IX-X-XI-XII)</t>
  </si>
  <si>
    <t>FAALİYET BRÜT KÂRI (III+IV+V+VI+VII)</t>
  </si>
  <si>
    <t>Dönem Başı Bakiyesi</t>
  </si>
  <si>
    <t>5.3.2</t>
  </si>
  <si>
    <t>6.3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</si>
  <si>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</si>
  <si>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</si>
  <si>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</si>
  <si>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</si>
  <si>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</si>
  <si>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</si>
  <si>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</si>
  <si>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</si>
  <si>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</si>
  <si>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</si>
  <si>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</si>
  <si>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5.1.1</t>
  </si>
  <si>
    <t>5.1.5</t>
  </si>
  <si>
    <t>5.1.6</t>
  </si>
  <si>
    <t>5.1.13</t>
  </si>
  <si>
    <t>5.2.1</t>
  </si>
  <si>
    <t>5.2.2</t>
  </si>
  <si>
    <t>5.2.3</t>
  </si>
  <si>
    <t>5.2.4</t>
  </si>
  <si>
    <t>5.2.6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</si>
  <si>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</si>
  <si>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</si>
  <si>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</si>
  <si>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</si>
  <si>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</si>
  <si>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</si>
  <si>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</si>
  <si>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</si>
  <si>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</si>
  <si>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5.1.4</t>
  </si>
  <si>
    <t>Kiralamaya İlişkin Ödemeler</t>
  </si>
  <si>
    <t>1 Ocak 2021 -</t>
  </si>
  <si>
    <t xml:space="preserve">  1 Ocak 2021 -</t>
  </si>
  <si>
    <t>5.4.12</t>
  </si>
  <si>
    <t>31 Aralık 2021</t>
  </si>
  <si>
    <t>BİN YENİ TÜRK LİRASI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</si>
  <si>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</si>
  <si>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</si>
  <si>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</si>
  <si>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</si>
  <si>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</si>
  <si>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</si>
  <si>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</si>
  <si>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</si>
  <si>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</si>
  <si>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</si>
  <si>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</si>
  <si>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</si>
  <si>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</si>
  <si>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</si>
  <si>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</si>
  <si>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</si>
  <si>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</si>
  <si>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</si>
  <si>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</si>
  <si>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</si>
  <si>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</si>
  <si>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</si>
  <si>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</si>
  <si>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</si>
  <si>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</si>
  <si>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</si>
  <si>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YÖNETİM KURULUNA TEMETTÜ (-)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</si>
  <si>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</si>
  <si>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</si>
  <si>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</si>
  <si>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</si>
  <si>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</si>
  <si>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</si>
  <si>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</si>
  <si>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</si>
  <si>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</si>
  <si>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</si>
  <si>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</si>
  <si>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</si>
  <si>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</si>
  <si>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</si>
  <si>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</si>
  <si>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</si>
  <si>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</si>
  <si>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</si>
  <si>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</si>
  <si>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</si>
  <si>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</si>
  <si>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</si>
  <si>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</si>
  <si>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</si>
  <si>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</si>
  <si>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</si>
  <si>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</si>
  <si>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</si>
  <si>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 xml:space="preserve">İlişikteki açıklama ve dipnotlar bu finansal tabloların tamamlayıcı bir unsurudur. </t>
  </si>
  <si>
    <t xml:space="preserve">Türkiye Garanti Bankası Anonim Şirketi </t>
  </si>
  <si>
    <t>CARİ DÖNEM (**)</t>
  </si>
  <si>
    <t>(*) Kâr dağıtım tablosu, Ana Ortaklık Banka’nın konsolide olmayan finansal tablolarına göre hazırlanmıştır</t>
  </si>
  <si>
    <r>
      <t xml:space="preserve">31 Aralık 2021 Tarihinde Sona Eren Hesap Dönemine Ait Kâr Dağıtım Tablosu </t>
    </r>
    <r>
      <rPr>
        <sz val="10"/>
        <rFont val="Times New Roman"/>
        <family val="1"/>
      </rPr>
      <t>(*)</t>
    </r>
  </si>
  <si>
    <t>(**) 2021 Yılı Kâr dağıtımına ilişkin karar Genel Kurul toplantısında verilecektir.</t>
  </si>
  <si>
    <t>Dönem Sonu Bakiyesi  (III+IV+…+X+XI)</t>
  </si>
  <si>
    <t>1 Ocak 2022 -</t>
  </si>
  <si>
    <t xml:space="preserve">  1 Ocak 2022 -</t>
  </si>
  <si>
    <t>30 Eylül 2022</t>
  </si>
  <si>
    <t>30 Eylül 2022 Tarihi İtibarıyla Konsolide Bilanço (Finansal Durum Tablosu)</t>
  </si>
  <si>
    <t>30 Eylül 2022 Tarihi İtibarıyla Konsolide Nazım Hesaplar</t>
  </si>
  <si>
    <t>30 Eylül 2021</t>
  </si>
  <si>
    <t>30 Eylül 2022 Tarihinde Sona Eren Hesap Dönemine Ait Konsolide Kar veya Zarar Tablosu</t>
  </si>
  <si>
    <t xml:space="preserve">30 Eylül 2022 Tarihinde Sona Eren Hesap Dönemine Ait </t>
  </si>
  <si>
    <t>30 Eylül 2022 Tarihinde Sona Eren Hesap Dönemine Ait Konsolide Özkaynaklar Değişim Tablosu</t>
  </si>
  <si>
    <t xml:space="preserve"> (01/01/2021-30/09/2021)</t>
  </si>
  <si>
    <t xml:space="preserve"> (01/01/2022-30/09/2022)</t>
  </si>
  <si>
    <t>30 Eylül 2022 Tarihinde Sona Eren Hesap Dönemine Ait Konsolide Nakit Akış Tablosu</t>
  </si>
  <si>
    <t>1 Temmuz 2022 -</t>
  </si>
  <si>
    <t>1 Temmuz 2021 -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</si>
</sst>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#,##0_);\(#,##0\);_(* &quot;-&quot;_)"/>
    <numFmt numFmtId="166" formatCode="0.000000000000000"/>
    <numFmt numFmtId="167" formatCode="_(* #,##0_);_(* \(#,##0\);_(* &quot;-&quot;??_);_(@_)"/>
    <numFmt numFmtId="168" formatCode="_(* #,##0.00000_);_(* \(#,##0.00000\);_(* &quot;-&quot;_);_(@_)"/>
    <numFmt numFmtId="169" formatCode="0.0"/>
    <numFmt numFmtId="170" formatCode="#,##0.00000;[Red]\-#,##0.00000"/>
    <numFmt numFmtId="171" formatCode="#,##0.00000_);\(#,##0.00000\);_(* &quot;-&quot;_)"/>
    <numFmt numFmtId="172" formatCode="#,##0.00_);\(#,##0.00\);_(* &quot;-&quot;_)"/>
    <numFmt numFmtId="173" formatCode="#,##0.000000"/>
  </numFmts>
  <fonts count="117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Tur"/>
      <family val="0"/>
    </font>
    <font>
      <b/>
      <sz val="10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MS Sans Serif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sz val="25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b/>
      <sz val="14"/>
      <color theme="1"/>
      <name val="MS Sans Serif"/>
      <family val="2"/>
    </font>
    <font>
      <b/>
      <sz val="10"/>
      <color theme="1"/>
      <name val="Times New Roman"/>
      <family val="1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1"/>
      <color theme="1"/>
      <name val="Times New Roman"/>
      <family val="1"/>
    </font>
    <font>
      <sz val="12"/>
      <color theme="1"/>
      <name val="MS Sans Serif"/>
      <family val="2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 Tur"/>
      <family val="1"/>
    </font>
    <font>
      <b/>
      <sz val="12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b/>
      <sz val="14"/>
      <color theme="1"/>
      <name val="Times New Roman TUR"/>
      <family val="1"/>
    </font>
    <font>
      <sz val="14"/>
      <color theme="1"/>
      <name val="Times New Roman TUR"/>
      <family val="1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1" borderId="6" applyNumberFormat="0" applyAlignment="0" applyProtection="0"/>
    <xf numFmtId="0" fontId="76" fillId="20" borderId="6" applyNumberFormat="0" applyAlignment="0" applyProtection="0"/>
    <xf numFmtId="0" fontId="77" fillId="22" borderId="7" applyNumberFormat="0" applyAlignment="0" applyProtection="0"/>
    <xf numFmtId="0" fontId="78" fillId="23" borderId="0" applyNumberFormat="0" applyBorder="0" applyAlignment="0" applyProtection="0"/>
    <xf numFmtId="0" fontId="7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8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0">
    <xf numFmtId="0" fontId="0" fillId="0" borderId="0" xfId="0" applyAlignment="1">
      <alignment/>
    </xf>
    <xf numFmtId="165" fontId="83" fillId="0" borderId="10" xfId="0" applyNumberFormat="1" applyFont="1" applyFill="1" applyBorder="1" applyAlignment="1" applyProtection="1">
      <alignment/>
      <protection locked="0"/>
    </xf>
    <xf numFmtId="165" fontId="83" fillId="0" borderId="11" xfId="0" applyNumberFormat="1" applyFont="1" applyFill="1" applyBorder="1" applyAlignment="1" applyProtection="1">
      <alignment/>
      <protection locked="0"/>
    </xf>
    <xf numFmtId="0" fontId="84" fillId="0" borderId="12" xfId="0" applyFont="1" applyFill="1" applyBorder="1" applyAlignment="1" applyProtection="1">
      <alignment/>
      <protection locked="0"/>
    </xf>
    <xf numFmtId="0" fontId="84" fillId="0" borderId="13" xfId="0" applyFont="1" applyFill="1" applyBorder="1" applyAlignment="1" applyProtection="1">
      <alignment/>
      <protection locked="0"/>
    </xf>
    <xf numFmtId="3" fontId="84" fillId="0" borderId="13" xfId="0" applyNumberFormat="1" applyFont="1" applyFill="1" applyBorder="1" applyAlignment="1" applyProtection="1">
      <alignment/>
      <protection locked="0"/>
    </xf>
    <xf numFmtId="0" fontId="84" fillId="0" borderId="14" xfId="0" applyFont="1" applyFill="1" applyBorder="1" applyAlignment="1" applyProtection="1">
      <alignment/>
      <protection locked="0"/>
    </xf>
    <xf numFmtId="0" fontId="85" fillId="0" borderId="15" xfId="0" applyFont="1" applyFill="1" applyBorder="1" applyAlignment="1" applyProtection="1" quotePrefix="1">
      <alignment/>
      <protection locked="0"/>
    </xf>
    <xf numFmtId="0" fontId="86" fillId="0" borderId="0" xfId="0" applyFont="1" applyFill="1" applyBorder="1" applyAlignment="1" applyProtection="1">
      <alignment horizontal="center" vertical="center" wrapText="1"/>
      <protection locked="0"/>
    </xf>
    <xf numFmtId="0" fontId="86" fillId="0" borderId="16" xfId="0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Fill="1" applyBorder="1" applyAlignment="1" applyProtection="1">
      <alignment/>
      <protection locked="0"/>
    </xf>
    <xf numFmtId="3" fontId="87" fillId="0" borderId="0" xfId="0" applyNumberFormat="1" applyFont="1" applyFill="1" applyBorder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0" fontId="88" fillId="0" borderId="15" xfId="0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0" fontId="88" fillId="0" borderId="17" xfId="0" applyFont="1" applyFill="1" applyBorder="1" applyAlignment="1" applyProtection="1">
      <alignment/>
      <protection locked="0"/>
    </xf>
    <xf numFmtId="0" fontId="88" fillId="0" borderId="17" xfId="0" applyFont="1" applyFill="1" applyBorder="1" applyAlignment="1" applyProtection="1">
      <alignment horizontal="center"/>
      <protection locked="0"/>
    </xf>
    <xf numFmtId="3" fontId="83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88" fillId="0" borderId="19" xfId="0" applyFont="1" applyFill="1" applyBorder="1" applyAlignment="1" applyProtection="1">
      <alignment/>
      <protection locked="0"/>
    </xf>
    <xf numFmtId="0" fontId="83" fillId="0" borderId="15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165" fontId="83" fillId="0" borderId="17" xfId="0" applyNumberFormat="1" applyFont="1" applyFill="1" applyBorder="1" applyAlignment="1" applyProtection="1">
      <alignment/>
      <protection locked="0"/>
    </xf>
    <xf numFmtId="165" fontId="83" fillId="0" borderId="11" xfId="0" applyNumberFormat="1" applyFont="1" applyFill="1" applyBorder="1" applyAlignment="1" applyProtection="1">
      <alignment/>
      <protection locked="0"/>
    </xf>
    <xf numFmtId="165" fontId="83" fillId="0" borderId="10" xfId="0" applyNumberFormat="1" applyFont="1" applyFill="1" applyBorder="1" applyAlignment="1" applyProtection="1">
      <alignment/>
      <protection locked="0"/>
    </xf>
    <xf numFmtId="165" fontId="83" fillId="0" borderId="17" xfId="0" applyNumberFormat="1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 quotePrefix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165" fontId="83" fillId="0" borderId="20" xfId="0" applyNumberFormat="1" applyFont="1" applyFill="1" applyBorder="1" applyAlignment="1" applyProtection="1">
      <alignment/>
      <protection locked="0"/>
    </xf>
    <xf numFmtId="165" fontId="83" fillId="0" borderId="21" xfId="0" applyNumberFormat="1" applyFont="1" applyFill="1" applyBorder="1" applyAlignment="1" applyProtection="1">
      <alignment/>
      <protection locked="0"/>
    </xf>
    <xf numFmtId="165" fontId="83" fillId="0" borderId="22" xfId="0" applyNumberFormat="1" applyFont="1" applyFill="1" applyBorder="1" applyAlignment="1" applyProtection="1">
      <alignment/>
      <protection locked="0"/>
    </xf>
    <xf numFmtId="0" fontId="89" fillId="0" borderId="0" xfId="0" applyFont="1" applyFill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165" fontId="88" fillId="0" borderId="0" xfId="0" applyNumberFormat="1" applyFont="1" applyFill="1" applyBorder="1" applyAlignment="1" applyProtection="1">
      <alignment/>
      <protection locked="0"/>
    </xf>
    <xf numFmtId="0" fontId="90" fillId="0" borderId="13" xfId="0" applyFont="1" applyFill="1" applyBorder="1" applyAlignment="1" applyProtection="1">
      <alignment wrapText="1"/>
      <protection locked="0"/>
    </xf>
    <xf numFmtId="0" fontId="87" fillId="0" borderId="13" xfId="0" applyFont="1" applyFill="1" applyBorder="1" applyAlignment="1" applyProtection="1">
      <alignment horizontal="center" vertical="center"/>
      <protection locked="0"/>
    </xf>
    <xf numFmtId="0" fontId="88" fillId="0" borderId="13" xfId="0" applyFont="1" applyFill="1" applyBorder="1" applyAlignment="1" applyProtection="1">
      <alignment horizontal="center" vertical="center"/>
      <protection locked="0"/>
    </xf>
    <xf numFmtId="0" fontId="91" fillId="0" borderId="13" xfId="0" applyFont="1" applyFill="1" applyBorder="1" applyAlignment="1" applyProtection="1">
      <alignment horizontal="center" vertical="center"/>
      <protection locked="0"/>
    </xf>
    <xf numFmtId="0" fontId="91" fillId="0" borderId="14" xfId="0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Alignment="1" applyProtection="1">
      <alignment/>
      <protection locked="0"/>
    </xf>
    <xf numFmtId="0" fontId="92" fillId="0" borderId="0" xfId="0" applyFont="1" applyFill="1" applyBorder="1" applyAlignment="1" applyProtection="1">
      <alignment horizontal="center" wrapText="1"/>
      <protection locked="0"/>
    </xf>
    <xf numFmtId="0" fontId="93" fillId="0" borderId="0" xfId="0" applyFont="1" applyFill="1" applyBorder="1" applyAlignment="1" applyProtection="1">
      <alignment horizontal="center" wrapText="1"/>
      <protection locked="0"/>
    </xf>
    <xf numFmtId="0" fontId="93" fillId="0" borderId="16" xfId="0" applyFont="1" applyFill="1" applyBorder="1" applyAlignment="1" applyProtection="1">
      <alignment horizontal="center" wrapText="1"/>
      <protection locked="0"/>
    </xf>
    <xf numFmtId="0" fontId="90" fillId="0" borderId="15" xfId="0" applyFont="1" applyFill="1" applyBorder="1" applyAlignment="1" applyProtection="1">
      <alignment wrapText="1"/>
      <protection locked="0"/>
    </xf>
    <xf numFmtId="0" fontId="90" fillId="0" borderId="0" xfId="0" applyFont="1" applyFill="1" applyBorder="1" applyAlignment="1" applyProtection="1">
      <alignment wrapText="1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91" fillId="0" borderId="16" xfId="0" applyFont="1" applyFill="1" applyBorder="1" applyAlignment="1" applyProtection="1">
      <alignment horizontal="center" vertical="center"/>
      <protection locked="0"/>
    </xf>
    <xf numFmtId="0" fontId="91" fillId="0" borderId="23" xfId="0" applyFont="1" applyFill="1" applyBorder="1" applyAlignment="1" applyProtection="1">
      <alignment wrapText="1"/>
      <protection locked="0"/>
    </xf>
    <xf numFmtId="0" fontId="91" fillId="0" borderId="24" xfId="0" applyFont="1" applyFill="1" applyBorder="1" applyAlignment="1" applyProtection="1">
      <alignment wrapText="1"/>
      <protection locked="0"/>
    </xf>
    <xf numFmtId="0" fontId="91" fillId="0" borderId="24" xfId="0" applyFont="1" applyFill="1" applyBorder="1" applyAlignment="1" applyProtection="1">
      <alignment horizontal="center" vertical="center"/>
      <protection locked="0"/>
    </xf>
    <xf numFmtId="0" fontId="90" fillId="0" borderId="15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83" fillId="0" borderId="25" xfId="0" applyFont="1" applyFill="1" applyBorder="1" applyAlignment="1" applyProtection="1">
      <alignment horizontal="center"/>
      <protection locked="0"/>
    </xf>
    <xf numFmtId="0" fontId="83" fillId="0" borderId="26" xfId="0" applyFont="1" applyFill="1" applyBorder="1" applyAlignment="1" applyProtection="1">
      <alignment horizontal="center"/>
      <protection locked="0"/>
    </xf>
    <xf numFmtId="0" fontId="83" fillId="0" borderId="17" xfId="0" applyFont="1" applyFill="1" applyBorder="1" applyAlignment="1" applyProtection="1" quotePrefix="1">
      <alignment horizontal="center"/>
      <protection locked="0"/>
    </xf>
    <xf numFmtId="0" fontId="83" fillId="0" borderId="16" xfId="0" applyFont="1" applyFill="1" applyBorder="1" applyAlignment="1" applyProtection="1" quotePrefix="1">
      <alignment horizontal="center"/>
      <protection locked="0"/>
    </xf>
    <xf numFmtId="0" fontId="90" fillId="0" borderId="27" xfId="0" applyFont="1" applyFill="1" applyBorder="1" applyAlignment="1" applyProtection="1">
      <alignment/>
      <protection locked="0"/>
    </xf>
    <xf numFmtId="0" fontId="92" fillId="0" borderId="19" xfId="0" applyFont="1" applyFill="1" applyBorder="1" applyAlignment="1" applyProtection="1">
      <alignment/>
      <protection locked="0"/>
    </xf>
    <xf numFmtId="3" fontId="83" fillId="0" borderId="20" xfId="0" applyNumberFormat="1" applyFont="1" applyFill="1" applyBorder="1" applyAlignment="1" applyProtection="1" quotePrefix="1">
      <alignment horizontal="center" vertical="center"/>
      <protection locked="0"/>
    </xf>
    <xf numFmtId="14" fontId="83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90" fillId="0" borderId="29" xfId="0" applyFont="1" applyFill="1" applyBorder="1" applyAlignment="1" applyProtection="1">
      <alignment/>
      <protection locked="0"/>
    </xf>
    <xf numFmtId="0" fontId="88" fillId="0" borderId="17" xfId="0" applyFont="1" applyFill="1" applyBorder="1" applyAlignment="1" applyProtection="1">
      <alignment horizontal="center" vertical="center"/>
      <protection locked="0"/>
    </xf>
    <xf numFmtId="0" fontId="88" fillId="0" borderId="10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/>
      <protection locked="0"/>
    </xf>
    <xf numFmtId="0" fontId="94" fillId="0" borderId="15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 quotePrefix="1">
      <alignment/>
      <protection locked="0"/>
    </xf>
    <xf numFmtId="0" fontId="88" fillId="0" borderId="17" xfId="0" applyFont="1" applyFill="1" applyBorder="1" applyAlignment="1" applyProtection="1" quotePrefix="1">
      <alignment horizontal="center"/>
      <protection locked="0"/>
    </xf>
    <xf numFmtId="165" fontId="83" fillId="0" borderId="17" xfId="0" applyNumberFormat="1" applyFont="1" applyFill="1" applyBorder="1" applyAlignment="1" applyProtection="1">
      <alignment/>
      <protection locked="0"/>
    </xf>
    <xf numFmtId="165" fontId="83" fillId="0" borderId="10" xfId="0" applyNumberFormat="1" applyFont="1" applyFill="1" applyBorder="1" applyAlignment="1" applyProtection="1">
      <alignment/>
      <protection locked="0"/>
    </xf>
    <xf numFmtId="0" fontId="95" fillId="0" borderId="0" xfId="0" applyFont="1" applyFill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87" fillId="0" borderId="17" xfId="0" applyFont="1" applyFill="1" applyBorder="1" applyAlignment="1" applyProtection="1">
      <alignment horizontal="center"/>
      <protection locked="0"/>
    </xf>
    <xf numFmtId="0" fontId="87" fillId="0" borderId="10" xfId="0" applyFont="1" applyFill="1" applyBorder="1" applyAlignment="1" applyProtection="1">
      <alignment horizontal="center"/>
      <protection locked="0"/>
    </xf>
    <xf numFmtId="165" fontId="88" fillId="0" borderId="17" xfId="0" applyNumberFormat="1" applyFont="1" applyFill="1" applyBorder="1" applyAlignment="1" applyProtection="1">
      <alignment/>
      <protection locked="0"/>
    </xf>
    <xf numFmtId="165" fontId="88" fillId="0" borderId="10" xfId="0" applyNumberFormat="1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>
      <alignment/>
      <protection locked="0"/>
    </xf>
    <xf numFmtId="14" fontId="88" fillId="0" borderId="0" xfId="0" applyNumberFormat="1" applyFont="1" applyFill="1" applyBorder="1" applyAlignment="1" applyProtection="1" quotePrefix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87" fillId="0" borderId="17" xfId="0" applyFont="1" applyFill="1" applyBorder="1" applyAlignment="1" applyProtection="1">
      <alignment/>
      <protection locked="0"/>
    </xf>
    <xf numFmtId="0" fontId="87" fillId="0" borderId="10" xfId="0" applyFont="1" applyFill="1" applyBorder="1" applyAlignment="1" applyProtection="1">
      <alignment/>
      <protection locked="0"/>
    </xf>
    <xf numFmtId="0" fontId="97" fillId="0" borderId="0" xfId="0" applyFont="1" applyFill="1" applyBorder="1" applyAlignment="1" applyProtection="1">
      <alignment/>
      <protection locked="0"/>
    </xf>
    <xf numFmtId="0" fontId="97" fillId="0" borderId="0" xfId="0" applyFont="1" applyFill="1" applyBorder="1" applyAlignment="1" applyProtection="1">
      <alignment/>
      <protection locked="0"/>
    </xf>
    <xf numFmtId="0" fontId="83" fillId="0" borderId="17" xfId="0" applyFont="1" applyFill="1" applyBorder="1" applyAlignment="1" applyProtection="1">
      <alignment/>
      <protection locked="0"/>
    </xf>
    <xf numFmtId="0" fontId="92" fillId="0" borderId="17" xfId="0" applyFont="1" applyFill="1" applyBorder="1" applyAlignment="1" applyProtection="1">
      <alignment/>
      <protection locked="0"/>
    </xf>
    <xf numFmtId="0" fontId="92" fillId="0" borderId="10" xfId="0" applyFont="1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>
      <alignment/>
      <protection locked="0"/>
    </xf>
    <xf numFmtId="0" fontId="83" fillId="0" borderId="17" xfId="0" applyFont="1" applyFill="1" applyBorder="1" applyAlignment="1" applyProtection="1">
      <alignment horizontal="center"/>
      <protection locked="0"/>
    </xf>
    <xf numFmtId="0" fontId="88" fillId="0" borderId="17" xfId="0" applyFont="1" applyFill="1" applyBorder="1" applyAlignment="1" applyProtection="1">
      <alignment horizontal="center"/>
      <protection locked="0"/>
    </xf>
    <xf numFmtId="165" fontId="83" fillId="0" borderId="17" xfId="0" applyNumberFormat="1" applyFont="1" applyFill="1" applyBorder="1" applyAlignment="1" applyProtection="1">
      <alignment/>
      <protection locked="0"/>
    </xf>
    <xf numFmtId="165" fontId="83" fillId="0" borderId="10" xfId="0" applyNumberFormat="1" applyFont="1" applyFill="1" applyBorder="1" applyAlignment="1" applyProtection="1">
      <alignment/>
      <protection locked="0"/>
    </xf>
    <xf numFmtId="0" fontId="88" fillId="0" borderId="17" xfId="0" applyFont="1" applyFill="1" applyBorder="1" applyAlignment="1" applyProtection="1">
      <alignment/>
      <protection locked="0"/>
    </xf>
    <xf numFmtId="0" fontId="94" fillId="0" borderId="27" xfId="0" applyFont="1" applyFill="1" applyBorder="1" applyAlignment="1" applyProtection="1">
      <alignment/>
      <protection locked="0"/>
    </xf>
    <xf numFmtId="0" fontId="92" fillId="0" borderId="19" xfId="0" applyFont="1" applyFill="1" applyBorder="1" applyAlignment="1" applyProtection="1">
      <alignment/>
      <protection locked="0"/>
    </xf>
    <xf numFmtId="165" fontId="83" fillId="0" borderId="20" xfId="0" applyNumberFormat="1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 horizontal="center"/>
      <protection locked="0"/>
    </xf>
    <xf numFmtId="0" fontId="87" fillId="0" borderId="0" xfId="0" applyFont="1" applyFill="1" applyBorder="1" applyAlignment="1" applyProtection="1">
      <alignment horizontal="center"/>
      <protection locked="0"/>
    </xf>
    <xf numFmtId="0" fontId="98" fillId="0" borderId="0" xfId="0" applyFont="1" applyFill="1" applyAlignment="1" applyProtection="1">
      <alignment/>
      <protection locked="0"/>
    </xf>
    <xf numFmtId="0" fontId="87" fillId="0" borderId="0" xfId="0" applyFont="1" applyFill="1" applyBorder="1" applyAlignment="1" applyProtection="1">
      <alignment horizontal="center" vertical="center" textRotation="180" wrapText="1"/>
      <protection locked="0"/>
    </xf>
    <xf numFmtId="0" fontId="90" fillId="0" borderId="13" xfId="0" applyFont="1" applyFill="1" applyBorder="1" applyAlignment="1" applyProtection="1">
      <alignment horizontal="left" vertical="justify"/>
      <protection locked="0"/>
    </xf>
    <xf numFmtId="0" fontId="88" fillId="0" borderId="13" xfId="0" applyFont="1" applyFill="1" applyBorder="1" applyAlignment="1" applyProtection="1">
      <alignment vertical="justify"/>
      <protection locked="0"/>
    </xf>
    <xf numFmtId="0" fontId="90" fillId="0" borderId="13" xfId="0" applyFont="1" applyFill="1" applyBorder="1" applyAlignment="1" applyProtection="1">
      <alignment/>
      <protection locked="0"/>
    </xf>
    <xf numFmtId="0" fontId="91" fillId="0" borderId="13" xfId="0" applyFont="1" applyFill="1" applyBorder="1" applyAlignment="1" applyProtection="1">
      <alignment/>
      <protection locked="0"/>
    </xf>
    <xf numFmtId="0" fontId="91" fillId="0" borderId="14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 horizontal="left" vertical="justify"/>
      <protection locked="0"/>
    </xf>
    <xf numFmtId="0" fontId="92" fillId="0" borderId="0" xfId="0" applyFont="1" applyFill="1" applyBorder="1" applyAlignment="1" applyProtection="1">
      <alignment vertical="justify" wrapText="1"/>
      <protection locked="0"/>
    </xf>
    <xf numFmtId="0" fontId="95" fillId="0" borderId="0" xfId="0" applyFont="1" applyFill="1" applyBorder="1" applyAlignment="1" applyProtection="1">
      <alignment wrapText="1"/>
      <protection locked="0"/>
    </xf>
    <xf numFmtId="0" fontId="91" fillId="0" borderId="16" xfId="0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 horizontal="left" vertical="justify"/>
      <protection locked="0"/>
    </xf>
    <xf numFmtId="0" fontId="88" fillId="0" borderId="0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167" fontId="90" fillId="0" borderId="0" xfId="0" applyNumberFormat="1" applyFont="1" applyFill="1" applyBorder="1" applyAlignment="1" applyProtection="1">
      <alignment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100" fillId="0" borderId="0" xfId="0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vertical="center" wrapText="1"/>
      <protection locked="0"/>
    </xf>
    <xf numFmtId="0" fontId="88" fillId="0" borderId="0" xfId="0" applyFont="1" applyFill="1" applyBorder="1" applyAlignment="1" applyProtection="1">
      <alignment horizontal="center" vertical="center" wrapText="1"/>
      <protection locked="0"/>
    </xf>
    <xf numFmtId="0" fontId="90" fillId="0" borderId="18" xfId="0" applyFont="1" applyFill="1" applyBorder="1" applyAlignment="1" applyProtection="1">
      <alignment horizontal="left" vertical="justify"/>
      <protection locked="0"/>
    </xf>
    <xf numFmtId="0" fontId="88" fillId="0" borderId="18" xfId="0" applyFont="1" applyFill="1" applyBorder="1" applyAlignment="1" applyProtection="1">
      <alignment/>
      <protection locked="0"/>
    </xf>
    <xf numFmtId="0" fontId="90" fillId="0" borderId="18" xfId="0" applyFont="1" applyFill="1" applyBorder="1" applyAlignment="1" applyProtection="1">
      <alignment/>
      <protection locked="0"/>
    </xf>
    <xf numFmtId="0" fontId="91" fillId="0" borderId="18" xfId="0" applyFont="1" applyFill="1" applyBorder="1" applyAlignment="1" applyProtection="1">
      <alignment/>
      <protection locked="0"/>
    </xf>
    <xf numFmtId="0" fontId="91" fillId="0" borderId="30" xfId="0" applyFont="1" applyFill="1" applyBorder="1" applyAlignment="1" applyProtection="1">
      <alignment/>
      <protection locked="0"/>
    </xf>
    <xf numFmtId="0" fontId="92" fillId="0" borderId="31" xfId="0" applyFont="1" applyFill="1" applyBorder="1" applyAlignment="1" applyProtection="1">
      <alignment/>
      <protection locked="0"/>
    </xf>
    <xf numFmtId="0" fontId="88" fillId="0" borderId="25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 horizontal="left" vertical="justify"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83" fillId="0" borderId="17" xfId="0" applyFont="1" applyFill="1" applyBorder="1" applyAlignment="1" applyProtection="1">
      <alignment horizontal="center" vertical="justify"/>
      <protection locked="0"/>
    </xf>
    <xf numFmtId="0" fontId="83" fillId="0" borderId="24" xfId="0" applyFont="1" applyFill="1" applyBorder="1" applyAlignment="1" applyProtection="1">
      <alignment horizontal="center"/>
      <protection locked="0"/>
    </xf>
    <xf numFmtId="0" fontId="83" fillId="0" borderId="25" xfId="0" applyFont="1" applyFill="1" applyBorder="1" applyAlignment="1" applyProtection="1">
      <alignment horizontal="center"/>
      <protection locked="0"/>
    </xf>
    <xf numFmtId="0" fontId="83" fillId="0" borderId="32" xfId="0" applyFont="1" applyFill="1" applyBorder="1" applyAlignment="1" applyProtection="1">
      <alignment horizontal="center"/>
      <protection locked="0"/>
    </xf>
    <xf numFmtId="0" fontId="83" fillId="0" borderId="25" xfId="0" applyFont="1" applyFill="1" applyBorder="1" applyAlignment="1" applyProtection="1">
      <alignment horizontal="center" wrapText="1"/>
      <protection locked="0"/>
    </xf>
    <xf numFmtId="0" fontId="83" fillId="0" borderId="24" xfId="0" applyFont="1" applyFill="1" applyBorder="1" applyAlignment="1" applyProtection="1">
      <alignment horizontal="center" wrapText="1"/>
      <protection locked="0"/>
    </xf>
    <xf numFmtId="0" fontId="83" fillId="0" borderId="26" xfId="0" applyFont="1" applyFill="1" applyBorder="1" applyAlignment="1" applyProtection="1">
      <alignment horizontal="center" wrapText="1"/>
      <protection locked="0"/>
    </xf>
    <xf numFmtId="0" fontId="101" fillId="0" borderId="0" xfId="0" applyFont="1" applyFill="1" applyAlignment="1" applyProtection="1">
      <alignment/>
      <protection locked="0"/>
    </xf>
    <xf numFmtId="0" fontId="88" fillId="0" borderId="17" xfId="0" applyFont="1" applyFill="1" applyBorder="1" applyAlignment="1" applyProtection="1">
      <alignment vertical="center"/>
      <protection locked="0"/>
    </xf>
    <xf numFmtId="0" fontId="83" fillId="0" borderId="33" xfId="0" applyFont="1" applyFill="1" applyBorder="1" applyAlignment="1" applyProtection="1">
      <alignment horizontal="center" wrapText="1"/>
      <protection locked="0"/>
    </xf>
    <xf numFmtId="0" fontId="83" fillId="0" borderId="18" xfId="0" applyFont="1" applyFill="1" applyBorder="1" applyAlignment="1" applyProtection="1">
      <alignment horizontal="center" wrapText="1"/>
      <protection locked="0"/>
    </xf>
    <xf numFmtId="0" fontId="83" fillId="0" borderId="33" xfId="0" applyFont="1" applyFill="1" applyBorder="1" applyAlignment="1" applyProtection="1">
      <alignment horizontal="center"/>
      <protection locked="0"/>
    </xf>
    <xf numFmtId="0" fontId="83" fillId="0" borderId="30" xfId="0" applyFont="1" applyFill="1" applyBorder="1" applyAlignment="1" applyProtection="1">
      <alignment horizontal="center" wrapText="1"/>
      <protection locked="0"/>
    </xf>
    <xf numFmtId="0" fontId="92" fillId="0" borderId="0" xfId="0" applyFont="1" applyFill="1" applyBorder="1" applyAlignment="1" applyProtection="1">
      <alignment horizontal="left" vertical="justify"/>
      <protection locked="0"/>
    </xf>
    <xf numFmtId="0" fontId="102" fillId="0" borderId="24" xfId="0" applyFont="1" applyFill="1" applyBorder="1" applyAlignment="1" applyProtection="1">
      <alignment horizontal="center"/>
      <protection locked="0"/>
    </xf>
    <xf numFmtId="0" fontId="102" fillId="0" borderId="25" xfId="0" applyFont="1" applyFill="1" applyBorder="1" applyAlignment="1" applyProtection="1">
      <alignment horizontal="center"/>
      <protection locked="0"/>
    </xf>
    <xf numFmtId="0" fontId="88" fillId="0" borderId="25" xfId="0" applyFont="1" applyFill="1" applyBorder="1" applyAlignment="1" applyProtection="1">
      <alignment/>
      <protection locked="0"/>
    </xf>
    <xf numFmtId="0" fontId="88" fillId="0" borderId="34" xfId="0" applyFont="1" applyFill="1" applyBorder="1" applyAlignment="1" applyProtection="1">
      <alignment/>
      <protection locked="0"/>
    </xf>
    <xf numFmtId="0" fontId="102" fillId="0" borderId="17" xfId="0" applyFont="1" applyFill="1" applyBorder="1" applyAlignment="1" applyProtection="1">
      <alignment horizontal="center"/>
      <protection locked="0"/>
    </xf>
    <xf numFmtId="0" fontId="88" fillId="0" borderId="10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 quotePrefix="1">
      <alignment horizontal="left" vertical="justify"/>
      <protection locked="0"/>
    </xf>
    <xf numFmtId="0" fontId="83" fillId="0" borderId="0" xfId="0" applyFont="1" applyFill="1" applyBorder="1" applyAlignment="1" applyProtection="1">
      <alignment horizontal="justify" vertical="justify"/>
      <protection locked="0"/>
    </xf>
    <xf numFmtId="167" fontId="83" fillId="0" borderId="17" xfId="41" applyNumberFormat="1" applyFont="1" applyFill="1" applyBorder="1" applyAlignment="1" applyProtection="1" quotePrefix="1">
      <alignment horizontal="right"/>
      <protection locked="0"/>
    </xf>
    <xf numFmtId="167" fontId="83" fillId="0" borderId="17" xfId="41" applyNumberFormat="1" applyFont="1" applyFill="1" applyBorder="1" applyAlignment="1" applyProtection="1" quotePrefix="1">
      <alignment horizontal="right"/>
      <protection locked="0"/>
    </xf>
    <xf numFmtId="167" fontId="83" fillId="0" borderId="17" xfId="41" applyNumberFormat="1" applyFont="1" applyFill="1" applyBorder="1" applyAlignment="1" applyProtection="1">
      <alignment horizontal="right"/>
      <protection locked="0"/>
    </xf>
    <xf numFmtId="167" fontId="83" fillId="0" borderId="10" xfId="41" applyNumberFormat="1" applyFont="1" applyFill="1" applyBorder="1" applyAlignment="1" applyProtection="1" quotePrefix="1">
      <alignment horizontal="right"/>
      <protection locked="0"/>
    </xf>
    <xf numFmtId="0" fontId="83" fillId="0" borderId="0" xfId="0" applyFont="1" applyFill="1" applyBorder="1" applyAlignment="1" applyProtection="1">
      <alignment horizontal="justify" vertical="justify"/>
      <protection locked="0"/>
    </xf>
    <xf numFmtId="0" fontId="88" fillId="0" borderId="0" xfId="0" applyFont="1" applyFill="1" applyBorder="1" applyAlignment="1" applyProtection="1" quotePrefix="1">
      <alignment horizontal="left" vertical="justify"/>
      <protection locked="0"/>
    </xf>
    <xf numFmtId="0" fontId="88" fillId="0" borderId="0" xfId="0" applyFont="1" applyFill="1" applyBorder="1" applyAlignment="1" applyProtection="1">
      <alignment horizontal="justify" vertical="justify"/>
      <protection locked="0"/>
    </xf>
    <xf numFmtId="167" fontId="88" fillId="0" borderId="17" xfId="41" applyNumberFormat="1" applyFont="1" applyFill="1" applyBorder="1" applyAlignment="1" applyProtection="1" quotePrefix="1">
      <alignment horizontal="right"/>
      <protection locked="0"/>
    </xf>
    <xf numFmtId="167" fontId="88" fillId="0" borderId="17" xfId="41" applyNumberFormat="1" applyFont="1" applyFill="1" applyBorder="1" applyAlignment="1" applyProtection="1">
      <alignment horizontal="right"/>
      <protection locked="0"/>
    </xf>
    <xf numFmtId="167" fontId="88" fillId="0" borderId="10" xfId="41" applyNumberFormat="1" applyFont="1" applyFill="1" applyBorder="1" applyAlignment="1" applyProtection="1" quotePrefix="1">
      <alignment horizontal="right"/>
      <protection locked="0"/>
    </xf>
    <xf numFmtId="0" fontId="88" fillId="0" borderId="17" xfId="0" applyFont="1" applyFill="1" applyBorder="1" applyAlignment="1" applyProtection="1" quotePrefix="1">
      <alignment horizontal="center" vertical="justify"/>
      <protection locked="0"/>
    </xf>
    <xf numFmtId="0" fontId="83" fillId="0" borderId="0" xfId="0" applyFont="1" applyFill="1" applyBorder="1" applyAlignment="1" applyProtection="1">
      <alignment horizontal="left" vertical="justify"/>
      <protection locked="0"/>
    </xf>
    <xf numFmtId="0" fontId="83" fillId="0" borderId="0" xfId="0" applyFont="1" applyFill="1" applyBorder="1" applyAlignment="1" applyProtection="1" quotePrefix="1">
      <alignment horizontal="left" vertical="justify"/>
      <protection locked="0"/>
    </xf>
    <xf numFmtId="0" fontId="83" fillId="0" borderId="35" xfId="0" applyFont="1" applyFill="1" applyBorder="1" applyAlignment="1" applyProtection="1">
      <alignment horizontal="justify" vertical="justify"/>
      <protection locked="0"/>
    </xf>
    <xf numFmtId="0" fontId="83" fillId="0" borderId="35" xfId="0" applyFont="1" applyFill="1" applyBorder="1" applyAlignment="1" applyProtection="1">
      <alignment horizontal="left" vertical="justify" wrapText="1"/>
      <protection locked="0"/>
    </xf>
    <xf numFmtId="0" fontId="88" fillId="0" borderId="35" xfId="0" applyFont="1" applyFill="1" applyBorder="1" applyAlignment="1" applyProtection="1">
      <alignment horizontal="justify" vertical="justify"/>
      <protection locked="0"/>
    </xf>
    <xf numFmtId="0" fontId="83" fillId="0" borderId="35" xfId="0" applyFont="1" applyFill="1" applyBorder="1" applyAlignment="1" applyProtection="1">
      <alignment horizontal="justify" vertical="center"/>
      <protection locked="0"/>
    </xf>
    <xf numFmtId="0" fontId="92" fillId="0" borderId="19" xfId="0" applyFont="1" applyFill="1" applyBorder="1" applyAlignment="1" applyProtection="1">
      <alignment horizontal="left" vertical="justify"/>
      <protection locked="0"/>
    </xf>
    <xf numFmtId="0" fontId="83" fillId="0" borderId="19" xfId="0" applyFont="1" applyFill="1" applyBorder="1" applyAlignment="1" applyProtection="1">
      <alignment horizontal="justify" vertical="center"/>
      <protection locked="0"/>
    </xf>
    <xf numFmtId="0" fontId="102" fillId="0" borderId="20" xfId="0" applyFont="1" applyFill="1" applyBorder="1" applyAlignment="1" applyProtection="1">
      <alignment horizontal="center"/>
      <protection locked="0"/>
    </xf>
    <xf numFmtId="167" fontId="83" fillId="0" borderId="20" xfId="41" applyNumberFormat="1" applyFont="1" applyFill="1" applyBorder="1" applyAlignment="1" applyProtection="1" quotePrefix="1">
      <alignment horizontal="right"/>
      <protection locked="0"/>
    </xf>
    <xf numFmtId="167" fontId="83" fillId="0" borderId="28" xfId="41" applyNumberFormat="1" applyFont="1" applyFill="1" applyBorder="1" applyAlignment="1" applyProtection="1" quotePrefix="1">
      <alignment horizontal="right"/>
      <protection locked="0"/>
    </xf>
    <xf numFmtId="0" fontId="102" fillId="0" borderId="0" xfId="0" applyFont="1" applyFill="1" applyBorder="1" applyAlignment="1" applyProtection="1">
      <alignment horizontal="center"/>
      <protection locked="0"/>
    </xf>
    <xf numFmtId="0" fontId="88" fillId="0" borderId="16" xfId="0" applyFont="1" applyFill="1" applyBorder="1" applyAlignment="1" applyProtection="1">
      <alignment/>
      <protection locked="0"/>
    </xf>
    <xf numFmtId="0" fontId="102" fillId="0" borderId="17" xfId="0" applyFont="1" applyFill="1" applyBorder="1" applyAlignment="1" applyProtection="1">
      <alignment horizontal="center" vertical="justify"/>
      <protection locked="0"/>
    </xf>
    <xf numFmtId="167" fontId="88" fillId="0" borderId="17" xfId="0" applyNumberFormat="1" applyFont="1" applyFill="1" applyBorder="1" applyAlignment="1" applyProtection="1" quotePrefix="1">
      <alignment horizontal="center" vertical="justify"/>
      <protection locked="0"/>
    </xf>
    <xf numFmtId="0" fontId="88" fillId="0" borderId="17" xfId="0" applyFont="1" applyFill="1" applyBorder="1" applyAlignment="1" applyProtection="1">
      <alignment horizontal="center" vertical="justify"/>
      <protection locked="0"/>
    </xf>
    <xf numFmtId="167" fontId="88" fillId="0" borderId="17" xfId="0" applyNumberFormat="1" applyFont="1" applyFill="1" applyBorder="1" applyAlignment="1" applyProtection="1">
      <alignment horizontal="center" vertical="justify"/>
      <protection locked="0"/>
    </xf>
    <xf numFmtId="0" fontId="88" fillId="0" borderId="16" xfId="0" applyFont="1" applyFill="1" applyBorder="1" applyAlignment="1" applyProtection="1" quotePrefix="1">
      <alignment horizontal="center" vertical="justify"/>
      <protection locked="0"/>
    </xf>
    <xf numFmtId="167" fontId="101" fillId="0" borderId="0" xfId="0" applyNumberFormat="1" applyFont="1" applyFill="1" applyAlignment="1" applyProtection="1">
      <alignment/>
      <protection locked="0"/>
    </xf>
    <xf numFmtId="0" fontId="88" fillId="0" borderId="10" xfId="0" applyFont="1" applyFill="1" applyBorder="1" applyAlignment="1" applyProtection="1" quotePrefix="1">
      <alignment horizontal="center" vertical="justify"/>
      <protection locked="0"/>
    </xf>
    <xf numFmtId="0" fontId="103" fillId="0" borderId="0" xfId="0" applyFont="1" applyFill="1" applyAlignment="1" applyProtection="1">
      <alignment/>
      <protection locked="0"/>
    </xf>
    <xf numFmtId="0" fontId="83" fillId="0" borderId="17" xfId="0" applyFont="1" applyFill="1" applyBorder="1" applyAlignment="1" applyProtection="1" quotePrefix="1">
      <alignment horizontal="center" vertical="justify"/>
      <protection locked="0"/>
    </xf>
    <xf numFmtId="167" fontId="83" fillId="0" borderId="16" xfId="41" applyNumberFormat="1" applyFont="1" applyFill="1" applyBorder="1" applyAlignment="1" applyProtection="1" quotePrefix="1">
      <alignment horizontal="right"/>
      <protection locked="0"/>
    </xf>
    <xf numFmtId="167" fontId="104" fillId="0" borderId="0" xfId="0" applyNumberFormat="1" applyFont="1" applyFill="1" applyAlignment="1" applyProtection="1">
      <alignment/>
      <protection locked="0"/>
    </xf>
    <xf numFmtId="0" fontId="83" fillId="0" borderId="27" xfId="0" applyFont="1" applyFill="1" applyBorder="1" applyAlignment="1" applyProtection="1">
      <alignment/>
      <protection locked="0"/>
    </xf>
    <xf numFmtId="0" fontId="83" fillId="0" borderId="19" xfId="0" applyFont="1" applyFill="1" applyBorder="1" applyAlignment="1" applyProtection="1">
      <alignment horizontal="left" vertical="justify"/>
      <protection locked="0"/>
    </xf>
    <xf numFmtId="0" fontId="83" fillId="0" borderId="36" xfId="0" applyFont="1" applyFill="1" applyBorder="1" applyAlignment="1" applyProtection="1">
      <alignment horizontal="justify" vertical="center"/>
      <protection locked="0"/>
    </xf>
    <xf numFmtId="0" fontId="83" fillId="0" borderId="20" xfId="0" applyFont="1" applyFill="1" applyBorder="1" applyAlignment="1" applyProtection="1">
      <alignment horizontal="center" vertical="justify"/>
      <protection locked="0"/>
    </xf>
    <xf numFmtId="167" fontId="83" fillId="0" borderId="20" xfId="41" applyNumberFormat="1" applyFont="1" applyFill="1" applyBorder="1" applyAlignment="1" applyProtection="1" quotePrefix="1">
      <alignment horizontal="right" vertical="center"/>
      <protection locked="0"/>
    </xf>
    <xf numFmtId="167" fontId="83" fillId="0" borderId="22" xfId="41" applyNumberFormat="1" applyFont="1" applyFill="1" applyBorder="1" applyAlignment="1" applyProtection="1" quotePrefix="1">
      <alignment horizontal="right" vertical="center"/>
      <protection locked="0"/>
    </xf>
    <xf numFmtId="0" fontId="101" fillId="0" borderId="0" xfId="0" applyFont="1" applyFill="1" applyAlignment="1" applyProtection="1">
      <alignment horizontal="left" vertical="justify"/>
      <protection locked="0"/>
    </xf>
    <xf numFmtId="0" fontId="91" fillId="0" borderId="0" xfId="0" applyFont="1" applyFill="1" applyAlignment="1" applyProtection="1">
      <alignment horizontal="left" vertical="justify"/>
      <protection locked="0"/>
    </xf>
    <xf numFmtId="0" fontId="105" fillId="33" borderId="0" xfId="0" applyFont="1" applyFill="1" applyBorder="1" applyAlignment="1" applyProtection="1">
      <alignment/>
      <protection locked="0"/>
    </xf>
    <xf numFmtId="3" fontId="105" fillId="33" borderId="0" xfId="0" applyNumberFormat="1" applyFont="1" applyFill="1" applyBorder="1" applyAlignment="1" applyProtection="1">
      <alignment/>
      <protection locked="0"/>
    </xf>
    <xf numFmtId="0" fontId="105" fillId="33" borderId="0" xfId="0" applyFont="1" applyFill="1" applyAlignment="1" applyProtection="1">
      <alignment/>
      <protection locked="0"/>
    </xf>
    <xf numFmtId="0" fontId="84" fillId="33" borderId="12" xfId="0" applyFont="1" applyFill="1" applyBorder="1" applyAlignment="1" applyProtection="1">
      <alignment/>
      <protection locked="0"/>
    </xf>
    <xf numFmtId="0" fontId="96" fillId="33" borderId="12" xfId="0" applyFont="1" applyFill="1" applyBorder="1" applyAlignment="1" applyProtection="1">
      <alignment/>
      <protection locked="0"/>
    </xf>
    <xf numFmtId="0" fontId="96" fillId="33" borderId="13" xfId="0" applyFont="1" applyFill="1" applyBorder="1" applyAlignment="1" applyProtection="1">
      <alignment/>
      <protection locked="0"/>
    </xf>
    <xf numFmtId="3" fontId="96" fillId="33" borderId="13" xfId="0" applyNumberFormat="1" applyFont="1" applyFill="1" applyBorder="1" applyAlignment="1" applyProtection="1">
      <alignment/>
      <protection locked="0"/>
    </xf>
    <xf numFmtId="0" fontId="105" fillId="33" borderId="14" xfId="0" applyFont="1" applyFill="1" applyBorder="1" applyAlignment="1" applyProtection="1">
      <alignment/>
      <protection locked="0"/>
    </xf>
    <xf numFmtId="0" fontId="87" fillId="33" borderId="15" xfId="0" applyFont="1" applyFill="1" applyBorder="1" applyAlignment="1" applyProtection="1" quotePrefix="1">
      <alignment/>
      <protection locked="0"/>
    </xf>
    <xf numFmtId="0" fontId="92" fillId="33" borderId="15" xfId="0" applyFont="1" applyFill="1" applyBorder="1" applyAlignment="1" applyProtection="1">
      <alignment horizontal="center" vertical="center"/>
      <protection locked="0"/>
    </xf>
    <xf numFmtId="0" fontId="90" fillId="33" borderId="0" xfId="0" applyFont="1" applyFill="1" applyBorder="1" applyAlignment="1" applyProtection="1">
      <alignment horizontal="center" vertical="center"/>
      <protection locked="0"/>
    </xf>
    <xf numFmtId="0" fontId="105" fillId="33" borderId="16" xfId="0" applyFont="1" applyFill="1" applyBorder="1" applyAlignment="1" applyProtection="1">
      <alignment/>
      <protection locked="0"/>
    </xf>
    <xf numFmtId="0" fontId="92" fillId="33" borderId="0" xfId="0" applyFont="1" applyFill="1" applyBorder="1" applyAlignment="1" applyProtection="1">
      <alignment horizontal="center" vertical="center"/>
      <protection locked="0"/>
    </xf>
    <xf numFmtId="0" fontId="96" fillId="33" borderId="15" xfId="0" applyFont="1" applyFill="1" applyBorder="1" applyAlignment="1" applyProtection="1">
      <alignment/>
      <protection locked="0"/>
    </xf>
    <xf numFmtId="0" fontId="96" fillId="33" borderId="0" xfId="0" applyFont="1" applyFill="1" applyBorder="1" applyAlignment="1" applyProtection="1">
      <alignment/>
      <protection locked="0"/>
    </xf>
    <xf numFmtId="3" fontId="96" fillId="33" borderId="0" xfId="0" applyNumberFormat="1" applyFont="1" applyFill="1" applyBorder="1" applyAlignment="1" applyProtection="1" quotePrefix="1">
      <alignment horizontal="left"/>
      <protection locked="0"/>
    </xf>
    <xf numFmtId="3" fontId="96" fillId="33" borderId="16" xfId="0" applyNumberFormat="1" applyFont="1" applyFill="1" applyBorder="1" applyAlignment="1" applyProtection="1" quotePrefix="1">
      <alignment horizontal="left"/>
      <protection locked="0"/>
    </xf>
    <xf numFmtId="0" fontId="96" fillId="33" borderId="23" xfId="0" applyFont="1" applyFill="1" applyBorder="1" applyAlignment="1" applyProtection="1">
      <alignment/>
      <protection locked="0"/>
    </xf>
    <xf numFmtId="0" fontId="96" fillId="33" borderId="24" xfId="0" applyFont="1" applyFill="1" applyBorder="1" applyAlignment="1" applyProtection="1">
      <alignment/>
      <protection locked="0"/>
    </xf>
    <xf numFmtId="0" fontId="96" fillId="33" borderId="25" xfId="0" applyFont="1" applyFill="1" applyBorder="1" applyAlignment="1" applyProtection="1">
      <alignment/>
      <protection locked="0"/>
    </xf>
    <xf numFmtId="0" fontId="96" fillId="33" borderId="17" xfId="0" applyFont="1" applyFill="1" applyBorder="1" applyAlignment="1" applyProtection="1">
      <alignment/>
      <protection locked="0"/>
    </xf>
    <xf numFmtId="0" fontId="88" fillId="33" borderId="32" xfId="0" applyFont="1" applyFill="1" applyBorder="1" applyAlignment="1" applyProtection="1">
      <alignment/>
      <protection locked="0"/>
    </xf>
    <xf numFmtId="0" fontId="88" fillId="33" borderId="34" xfId="0" applyFont="1" applyFill="1" applyBorder="1" applyAlignment="1" applyProtection="1">
      <alignment/>
      <protection locked="0"/>
    </xf>
    <xf numFmtId="0" fontId="106" fillId="33" borderId="0" xfId="0" applyFont="1" applyFill="1" applyBorder="1" applyAlignment="1" applyProtection="1">
      <alignment/>
      <protection locked="0"/>
    </xf>
    <xf numFmtId="0" fontId="106" fillId="33" borderId="17" xfId="0" applyFont="1" applyFill="1" applyBorder="1" applyAlignment="1" applyProtection="1">
      <alignment/>
      <protection locked="0"/>
    </xf>
    <xf numFmtId="0" fontId="97" fillId="33" borderId="11" xfId="0" applyFont="1" applyFill="1" applyBorder="1" applyAlignment="1" applyProtection="1">
      <alignment horizontal="center"/>
      <protection locked="0"/>
    </xf>
    <xf numFmtId="0" fontId="97" fillId="33" borderId="10" xfId="0" applyFont="1" applyFill="1" applyBorder="1" applyAlignment="1" applyProtection="1">
      <alignment horizontal="center"/>
      <protection locked="0"/>
    </xf>
    <xf numFmtId="14" fontId="83" fillId="33" borderId="11" xfId="0" applyNumberFormat="1" applyFont="1" applyFill="1" applyBorder="1" applyAlignment="1" applyProtection="1" quotePrefix="1">
      <alignment horizontal="center"/>
      <protection locked="0"/>
    </xf>
    <xf numFmtId="14" fontId="83" fillId="33" borderId="10" xfId="0" applyNumberFormat="1" applyFont="1" applyFill="1" applyBorder="1" applyAlignment="1" applyProtection="1" quotePrefix="1">
      <alignment horizontal="center"/>
      <protection locked="0"/>
    </xf>
    <xf numFmtId="0" fontId="105" fillId="33" borderId="17" xfId="0" applyFont="1" applyFill="1" applyBorder="1" applyAlignment="1" applyProtection="1">
      <alignment/>
      <protection locked="0"/>
    </xf>
    <xf numFmtId="0" fontId="96" fillId="33" borderId="27" xfId="0" applyFont="1" applyFill="1" applyBorder="1" applyAlignment="1" applyProtection="1">
      <alignment/>
      <protection locked="0"/>
    </xf>
    <xf numFmtId="0" fontId="96" fillId="33" borderId="36" xfId="0" applyFont="1" applyFill="1" applyBorder="1" applyAlignment="1" applyProtection="1">
      <alignment/>
      <protection locked="0"/>
    </xf>
    <xf numFmtId="0" fontId="96" fillId="33" borderId="20" xfId="0" applyFont="1" applyFill="1" applyBorder="1" applyAlignment="1" applyProtection="1">
      <alignment horizontal="left"/>
      <protection locked="0"/>
    </xf>
    <xf numFmtId="14" fontId="83" fillId="33" borderId="21" xfId="0" applyNumberFormat="1" applyFont="1" applyFill="1" applyBorder="1" applyAlignment="1" applyProtection="1" quotePrefix="1">
      <alignment horizontal="center"/>
      <protection locked="0"/>
    </xf>
    <xf numFmtId="14" fontId="83" fillId="33" borderId="22" xfId="0" applyNumberFormat="1" applyFont="1" applyFill="1" applyBorder="1" applyAlignment="1" applyProtection="1" quotePrefix="1">
      <alignment horizontal="center"/>
      <protection locked="0"/>
    </xf>
    <xf numFmtId="0" fontId="107" fillId="33" borderId="15" xfId="0" applyFont="1" applyFill="1" applyBorder="1" applyAlignment="1" applyProtection="1">
      <alignment/>
      <protection locked="0"/>
    </xf>
    <xf numFmtId="2" fontId="26" fillId="33" borderId="35" xfId="0" applyNumberFormat="1" applyFont="1" applyFill="1" applyBorder="1" applyAlignment="1" applyProtection="1">
      <alignment vertical="top"/>
      <protection locked="0"/>
    </xf>
    <xf numFmtId="0" fontId="32" fillId="33" borderId="35" xfId="0" applyFont="1" applyFill="1" applyBorder="1" applyAlignment="1" applyProtection="1">
      <alignment vertical="justify" wrapText="1"/>
      <protection locked="0"/>
    </xf>
    <xf numFmtId="164" fontId="106" fillId="33" borderId="11" xfId="0" applyNumberFormat="1" applyFont="1" applyFill="1" applyBorder="1" applyAlignment="1" applyProtection="1">
      <alignment/>
      <protection locked="0"/>
    </xf>
    <xf numFmtId="164" fontId="106" fillId="33" borderId="10" xfId="0" applyNumberFormat="1" applyFont="1" applyFill="1" applyBorder="1" applyAlignment="1" applyProtection="1">
      <alignment/>
      <protection locked="0"/>
    </xf>
    <xf numFmtId="0" fontId="107" fillId="33" borderId="0" xfId="0" applyFont="1" applyFill="1" applyAlignment="1" applyProtection="1">
      <alignment/>
      <protection locked="0"/>
    </xf>
    <xf numFmtId="0" fontId="105" fillId="33" borderId="15" xfId="0" applyFont="1" applyFill="1" applyBorder="1" applyAlignment="1" applyProtection="1">
      <alignment/>
      <protection locked="0"/>
    </xf>
    <xf numFmtId="2" fontId="32" fillId="33" borderId="35" xfId="0" applyNumberFormat="1" applyFont="1" applyFill="1" applyBorder="1" applyAlignment="1" applyProtection="1">
      <alignment vertical="top"/>
      <protection locked="0"/>
    </xf>
    <xf numFmtId="0" fontId="28" fillId="33" borderId="35" xfId="0" applyFont="1" applyFill="1" applyBorder="1" applyAlignment="1" applyProtection="1" quotePrefix="1">
      <alignment horizontal="left"/>
      <protection locked="0"/>
    </xf>
    <xf numFmtId="164" fontId="108" fillId="33" borderId="11" xfId="0" applyNumberFormat="1" applyFont="1" applyFill="1" applyBorder="1" applyAlignment="1" applyProtection="1">
      <alignment/>
      <protection locked="0"/>
    </xf>
    <xf numFmtId="164" fontId="108" fillId="33" borderId="10" xfId="0" applyNumberFormat="1" applyFont="1" applyFill="1" applyBorder="1" applyAlignment="1" applyProtection="1">
      <alignment/>
      <protection locked="0"/>
    </xf>
    <xf numFmtId="2" fontId="27" fillId="33" borderId="35" xfId="0" applyNumberFormat="1" applyFont="1" applyFill="1" applyBorder="1" applyAlignment="1" applyProtection="1" quotePrefix="1">
      <alignment/>
      <protection locked="0"/>
    </xf>
    <xf numFmtId="0" fontId="27" fillId="33" borderId="35" xfId="0" applyFont="1" applyFill="1" applyBorder="1" applyAlignment="1" applyProtection="1">
      <alignment vertical="justify" wrapText="1"/>
      <protection locked="0"/>
    </xf>
    <xf numFmtId="164" fontId="96" fillId="33" borderId="11" xfId="0" applyNumberFormat="1" applyFont="1" applyFill="1" applyBorder="1" applyAlignment="1" applyProtection="1">
      <alignment/>
      <protection locked="0"/>
    </xf>
    <xf numFmtId="164" fontId="96" fillId="33" borderId="10" xfId="0" applyNumberFormat="1" applyFont="1" applyFill="1" applyBorder="1" applyAlignment="1" applyProtection="1">
      <alignment/>
      <protection locked="0"/>
    </xf>
    <xf numFmtId="2" fontId="27" fillId="0" borderId="35" xfId="0" applyNumberFormat="1" applyFont="1" applyFill="1" applyBorder="1" applyAlignment="1" applyProtection="1" quotePrefix="1">
      <alignment/>
      <protection locked="0"/>
    </xf>
    <xf numFmtId="0" fontId="27" fillId="0" borderId="35" xfId="0" applyFont="1" applyFill="1" applyBorder="1" applyAlignment="1" applyProtection="1">
      <alignment vertical="justify" wrapText="1"/>
      <protection locked="0"/>
    </xf>
    <xf numFmtId="169" fontId="32" fillId="33" borderId="35" xfId="0" applyNumberFormat="1" applyFont="1" applyFill="1" applyBorder="1" applyAlignment="1" applyProtection="1" quotePrefix="1">
      <alignment horizontal="left"/>
      <protection locked="0"/>
    </xf>
    <xf numFmtId="165" fontId="88" fillId="33" borderId="11" xfId="0" applyNumberFormat="1" applyFont="1" applyFill="1" applyBorder="1" applyAlignment="1" applyProtection="1">
      <alignment/>
      <protection locked="0"/>
    </xf>
    <xf numFmtId="164" fontId="96" fillId="33" borderId="11" xfId="0" applyNumberFormat="1" applyFont="1" applyFill="1" applyBorder="1" applyAlignment="1" applyProtection="1">
      <alignment/>
      <protection locked="0"/>
    </xf>
    <xf numFmtId="164" fontId="96" fillId="33" borderId="10" xfId="0" applyNumberFormat="1" applyFont="1" applyFill="1" applyBorder="1" applyAlignment="1" applyProtection="1">
      <alignment/>
      <protection locked="0"/>
    </xf>
    <xf numFmtId="0" fontId="26" fillId="33" borderId="35" xfId="0" applyFont="1" applyFill="1" applyBorder="1" applyAlignment="1" applyProtection="1">
      <alignment vertical="justify" wrapText="1"/>
      <protection locked="0"/>
    </xf>
    <xf numFmtId="164" fontId="108" fillId="33" borderId="11" xfId="0" applyNumberFormat="1" applyFont="1" applyFill="1" applyBorder="1" applyAlignment="1" applyProtection="1">
      <alignment horizontal="right"/>
      <protection locked="0"/>
    </xf>
    <xf numFmtId="164" fontId="108" fillId="33" borderId="10" xfId="0" applyNumberFormat="1" applyFont="1" applyFill="1" applyBorder="1" applyAlignment="1" applyProtection="1">
      <alignment horizontal="right"/>
      <protection locked="0"/>
    </xf>
    <xf numFmtId="0" fontId="96" fillId="33" borderId="35" xfId="0" applyFont="1" applyFill="1" applyBorder="1" applyAlignment="1" applyProtection="1" quotePrefix="1">
      <alignment vertical="top"/>
      <protection locked="0"/>
    </xf>
    <xf numFmtId="0" fontId="96" fillId="33" borderId="35" xfId="0" applyFont="1" applyFill="1" applyBorder="1" applyAlignment="1" applyProtection="1">
      <alignment/>
      <protection locked="0"/>
    </xf>
    <xf numFmtId="0" fontId="107" fillId="33" borderId="27" xfId="0" applyFont="1" applyFill="1" applyBorder="1" applyAlignment="1" applyProtection="1">
      <alignment/>
      <protection locked="0"/>
    </xf>
    <xf numFmtId="0" fontId="109" fillId="33" borderId="36" xfId="0" applyFont="1" applyFill="1" applyBorder="1" applyAlignment="1" applyProtection="1" quotePrefix="1">
      <alignment/>
      <protection locked="0"/>
    </xf>
    <xf numFmtId="0" fontId="109" fillId="33" borderId="19" xfId="0" applyFont="1" applyFill="1" applyBorder="1" applyAlignment="1" applyProtection="1">
      <alignment/>
      <protection locked="0"/>
    </xf>
    <xf numFmtId="3" fontId="106" fillId="33" borderId="21" xfId="0" applyNumberFormat="1" applyFont="1" applyFill="1" applyBorder="1" applyAlignment="1" applyProtection="1">
      <alignment/>
      <protection locked="0"/>
    </xf>
    <xf numFmtId="3" fontId="106" fillId="33" borderId="22" xfId="0" applyNumberFormat="1" applyFont="1" applyFill="1" applyBorder="1" applyAlignment="1" applyProtection="1">
      <alignment/>
      <protection locked="0"/>
    </xf>
    <xf numFmtId="0" fontId="87" fillId="33" borderId="0" xfId="0" applyFont="1" applyFill="1" applyAlignment="1" applyProtection="1">
      <alignment/>
      <protection locked="0"/>
    </xf>
    <xf numFmtId="4" fontId="105" fillId="33" borderId="0" xfId="0" applyNumberFormat="1" applyFont="1" applyFill="1" applyAlignment="1" applyProtection="1">
      <alignment/>
      <protection locked="0"/>
    </xf>
    <xf numFmtId="4" fontId="105" fillId="33" borderId="0" xfId="62" applyNumberFormat="1" applyFont="1" applyFill="1" applyAlignment="1" applyProtection="1">
      <alignment/>
      <protection locked="0"/>
    </xf>
    <xf numFmtId="3" fontId="105" fillId="33" borderId="0" xfId="0" applyNumberFormat="1" applyFont="1" applyFill="1" applyAlignment="1" applyProtection="1">
      <alignment/>
      <protection locked="0"/>
    </xf>
    <xf numFmtId="0" fontId="105" fillId="0" borderId="0" xfId="0" applyFont="1" applyFill="1" applyBorder="1" applyAlignment="1" applyProtection="1">
      <alignment/>
      <protection locked="0"/>
    </xf>
    <xf numFmtId="3" fontId="105" fillId="0" borderId="0" xfId="0" applyNumberFormat="1" applyFont="1" applyFill="1" applyBorder="1" applyAlignment="1" applyProtection="1">
      <alignment/>
      <protection locked="0"/>
    </xf>
    <xf numFmtId="0" fontId="96" fillId="0" borderId="13" xfId="0" applyFont="1" applyFill="1" applyBorder="1" applyAlignment="1" applyProtection="1">
      <alignment/>
      <protection locked="0"/>
    </xf>
    <xf numFmtId="3" fontId="27" fillId="0" borderId="13" xfId="0" applyNumberFormat="1" applyFont="1" applyFill="1" applyBorder="1" applyAlignment="1" applyProtection="1">
      <alignment/>
      <protection locked="0"/>
    </xf>
    <xf numFmtId="0" fontId="105" fillId="0" borderId="0" xfId="0" applyFont="1" applyFill="1" applyAlignment="1" applyProtection="1">
      <alignment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96" fillId="0" borderId="29" xfId="0" applyFont="1" applyFill="1" applyBorder="1" applyAlignment="1" applyProtection="1">
      <alignment/>
      <protection locked="0"/>
    </xf>
    <xf numFmtId="0" fontId="96" fillId="0" borderId="18" xfId="0" applyFont="1" applyFill="1" applyBorder="1" applyAlignment="1" applyProtection="1">
      <alignment/>
      <protection locked="0"/>
    </xf>
    <xf numFmtId="3" fontId="27" fillId="0" borderId="18" xfId="0" applyNumberFormat="1" applyFont="1" applyFill="1" applyBorder="1" applyAlignment="1" applyProtection="1" quotePrefix="1">
      <alignment horizontal="left"/>
      <protection locked="0"/>
    </xf>
    <xf numFmtId="0" fontId="96" fillId="0" borderId="15" xfId="0" applyFont="1" applyFill="1" applyBorder="1" applyAlignment="1" applyProtection="1">
      <alignment/>
      <protection locked="0"/>
    </xf>
    <xf numFmtId="0" fontId="96" fillId="0" borderId="17" xfId="0" applyFont="1" applyFill="1" applyBorder="1" applyAlignment="1" applyProtection="1">
      <alignment/>
      <protection locked="0"/>
    </xf>
    <xf numFmtId="0" fontId="29" fillId="0" borderId="32" xfId="0" applyFont="1" applyFill="1" applyBorder="1" applyAlignment="1" applyProtection="1">
      <alignment/>
      <protection locked="0"/>
    </xf>
    <xf numFmtId="0" fontId="106" fillId="0" borderId="0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96" fillId="0" borderId="27" xfId="0" applyFont="1" applyFill="1" applyBorder="1" applyAlignment="1" applyProtection="1">
      <alignment/>
      <protection locked="0"/>
    </xf>
    <xf numFmtId="0" fontId="96" fillId="0" borderId="19" xfId="0" applyFont="1" applyFill="1" applyBorder="1" applyAlignment="1" applyProtection="1">
      <alignment/>
      <protection locked="0"/>
    </xf>
    <xf numFmtId="0" fontId="96" fillId="0" borderId="19" xfId="0" applyFont="1" applyFill="1" applyBorder="1" applyAlignment="1" applyProtection="1">
      <alignment horizontal="left"/>
      <protection locked="0"/>
    </xf>
    <xf numFmtId="14" fontId="28" fillId="0" borderId="21" xfId="0" applyNumberFormat="1" applyFont="1" applyFill="1" applyBorder="1" applyAlignment="1" applyProtection="1" quotePrefix="1">
      <alignment horizontal="center"/>
      <protection locked="0"/>
    </xf>
    <xf numFmtId="0" fontId="107" fillId="0" borderId="15" xfId="0" applyFont="1" applyFill="1" applyBorder="1" applyAlignment="1" applyProtection="1">
      <alignment/>
      <protection locked="0"/>
    </xf>
    <xf numFmtId="0" fontId="106" fillId="0" borderId="35" xfId="0" applyFont="1" applyFill="1" applyBorder="1" applyAlignment="1" applyProtection="1">
      <alignment/>
      <protection locked="0"/>
    </xf>
    <xf numFmtId="164" fontId="26" fillId="0" borderId="11" xfId="0" applyNumberFormat="1" applyFont="1" applyFill="1" applyBorder="1" applyAlignment="1" applyProtection="1">
      <alignment/>
      <protection locked="0"/>
    </xf>
    <xf numFmtId="0" fontId="107" fillId="0" borderId="0" xfId="0" applyFont="1" applyFill="1" applyAlignment="1" applyProtection="1">
      <alignment/>
      <protection locked="0"/>
    </xf>
    <xf numFmtId="0" fontId="105" fillId="0" borderId="15" xfId="0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 quotePrefix="1">
      <alignment/>
      <protection locked="0"/>
    </xf>
    <xf numFmtId="0" fontId="96" fillId="0" borderId="35" xfId="0" applyFont="1" applyFill="1" applyBorder="1" applyAlignment="1" applyProtection="1">
      <alignment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164" fontId="29" fillId="0" borderId="11" xfId="0" applyNumberFormat="1" applyFont="1" applyFill="1" applyBorder="1" applyAlignment="1" applyProtection="1">
      <alignment/>
      <protection locked="0"/>
    </xf>
    <xf numFmtId="0" fontId="106" fillId="0" borderId="0" xfId="0" applyFont="1" applyFill="1" applyBorder="1" applyAlignment="1" applyProtection="1">
      <alignment horizontal="left"/>
      <protection locked="0"/>
    </xf>
    <xf numFmtId="0" fontId="106" fillId="0" borderId="35" xfId="0" applyFont="1" applyFill="1" applyBorder="1" applyAlignment="1" applyProtection="1" quotePrefix="1">
      <alignment horizontal="left"/>
      <protection locked="0"/>
    </xf>
    <xf numFmtId="164" fontId="32" fillId="0" borderId="11" xfId="0" applyNumberFormat="1" applyFont="1" applyFill="1" applyBorder="1" applyAlignment="1" applyProtection="1">
      <alignment/>
      <protection locked="0"/>
    </xf>
    <xf numFmtId="0" fontId="96" fillId="0" borderId="35" xfId="0" applyFont="1" applyFill="1" applyBorder="1" applyAlignment="1" applyProtection="1" quotePrefix="1">
      <alignment horizontal="left"/>
      <protection locked="0"/>
    </xf>
    <xf numFmtId="164" fontId="27" fillId="0" borderId="11" xfId="0" applyNumberFormat="1" applyFont="1" applyFill="1" applyBorder="1" applyAlignment="1" applyProtection="1">
      <alignment/>
      <protection locked="0"/>
    </xf>
    <xf numFmtId="0" fontId="96" fillId="0" borderId="35" xfId="0" applyFont="1" applyFill="1" applyBorder="1" applyAlignment="1" applyProtection="1">
      <alignment horizontal="left"/>
      <protection locked="0"/>
    </xf>
    <xf numFmtId="0" fontId="106" fillId="0" borderId="35" xfId="0" applyFont="1" applyFill="1" applyBorder="1" applyAlignment="1" applyProtection="1">
      <alignment horizontal="left"/>
      <protection locked="0"/>
    </xf>
    <xf numFmtId="0" fontId="83" fillId="0" borderId="35" xfId="0" applyFont="1" applyFill="1" applyBorder="1" applyAlignment="1" applyProtection="1">
      <alignment/>
      <protection locked="0"/>
    </xf>
    <xf numFmtId="0" fontId="106" fillId="0" borderId="35" xfId="0" applyFont="1" applyFill="1" applyBorder="1" applyAlignment="1" applyProtection="1">
      <alignment wrapText="1"/>
      <protection locked="0"/>
    </xf>
    <xf numFmtId="0" fontId="106" fillId="0" borderId="0" xfId="0" applyFont="1" applyFill="1" applyBorder="1" applyAlignment="1" applyProtection="1" quotePrefix="1">
      <alignment/>
      <protection locked="0"/>
    </xf>
    <xf numFmtId="16" fontId="96" fillId="0" borderId="0" xfId="0" applyNumberFormat="1" applyFont="1" applyFill="1" applyBorder="1" applyAlignment="1" applyProtection="1" quotePrefix="1">
      <alignment/>
      <protection locked="0"/>
    </xf>
    <xf numFmtId="0" fontId="107" fillId="0" borderId="27" xfId="0" applyFont="1" applyFill="1" applyBorder="1" applyAlignment="1" applyProtection="1">
      <alignment/>
      <protection locked="0"/>
    </xf>
    <xf numFmtId="0" fontId="109" fillId="0" borderId="19" xfId="0" applyFont="1" applyFill="1" applyBorder="1" applyAlignment="1" applyProtection="1" quotePrefix="1">
      <alignment/>
      <protection locked="0"/>
    </xf>
    <xf numFmtId="0" fontId="109" fillId="0" borderId="19" xfId="0" applyFont="1" applyFill="1" applyBorder="1" applyAlignment="1" applyProtection="1">
      <alignment/>
      <protection locked="0"/>
    </xf>
    <xf numFmtId="0" fontId="107" fillId="0" borderId="21" xfId="0" applyFont="1" applyFill="1" applyBorder="1" applyAlignment="1" applyProtection="1">
      <alignment/>
      <protection locked="0"/>
    </xf>
    <xf numFmtId="168" fontId="32" fillId="0" borderId="21" xfId="0" applyNumberFormat="1" applyFont="1" applyFill="1" applyBorder="1" applyAlignment="1" applyProtection="1">
      <alignment/>
      <protection locked="0"/>
    </xf>
    <xf numFmtId="164" fontId="105" fillId="0" borderId="0" xfId="0" applyNumberFormat="1" applyFont="1" applyFill="1" applyAlignment="1" applyProtection="1">
      <alignment/>
      <protection locked="0"/>
    </xf>
    <xf numFmtId="164" fontId="105" fillId="0" borderId="0" xfId="62" applyNumberFormat="1" applyFont="1" applyFill="1" applyAlignment="1" applyProtection="1">
      <alignment/>
      <protection locked="0"/>
    </xf>
    <xf numFmtId="164" fontId="107" fillId="0" borderId="0" xfId="0" applyNumberFormat="1" applyFont="1" applyFill="1" applyAlignment="1" applyProtection="1">
      <alignment/>
      <protection locked="0"/>
    </xf>
    <xf numFmtId="3" fontId="105" fillId="0" borderId="0" xfId="0" applyNumberFormat="1" applyFont="1" applyFill="1" applyAlignment="1" applyProtection="1">
      <alignment/>
      <protection locked="0"/>
    </xf>
    <xf numFmtId="0" fontId="105" fillId="0" borderId="13" xfId="0" applyFont="1" applyFill="1" applyBorder="1" applyAlignment="1" applyProtection="1">
      <alignment/>
      <protection locked="0"/>
    </xf>
    <xf numFmtId="0" fontId="105" fillId="0" borderId="29" xfId="0" applyFont="1" applyFill="1" applyBorder="1" applyAlignment="1" applyProtection="1">
      <alignment/>
      <protection locked="0"/>
    </xf>
    <xf numFmtId="0" fontId="110" fillId="0" borderId="18" xfId="0" applyFont="1" applyFill="1" applyBorder="1" applyAlignment="1" applyProtection="1">
      <alignment horizontal="center" wrapText="1"/>
      <protection locked="0"/>
    </xf>
    <xf numFmtId="0" fontId="93" fillId="0" borderId="18" xfId="0" applyFont="1" applyFill="1" applyBorder="1" applyAlignment="1" applyProtection="1">
      <alignment horizontal="center" wrapText="1"/>
      <protection locked="0"/>
    </xf>
    <xf numFmtId="0" fontId="87" fillId="0" borderId="16" xfId="0" applyFont="1" applyFill="1" applyBorder="1" applyAlignment="1" applyProtection="1">
      <alignment/>
      <protection locked="0"/>
    </xf>
    <xf numFmtId="0" fontId="111" fillId="0" borderId="0" xfId="0" applyFont="1" applyFill="1" applyBorder="1" applyAlignment="1" applyProtection="1">
      <alignment horizontal="center" wrapText="1"/>
      <protection locked="0"/>
    </xf>
    <xf numFmtId="0" fontId="112" fillId="0" borderId="0" xfId="0" applyFont="1" applyFill="1" applyBorder="1" applyAlignment="1" applyProtection="1">
      <alignment horizontal="center" wrapText="1"/>
      <protection locked="0"/>
    </xf>
    <xf numFmtId="3" fontId="112" fillId="0" borderId="32" xfId="0" applyNumberFormat="1" applyFont="1" applyFill="1" applyBorder="1" applyAlignment="1" applyProtection="1">
      <alignment horizontal="center" wrapText="1"/>
      <protection locked="0"/>
    </xf>
    <xf numFmtId="0" fontId="112" fillId="0" borderId="24" xfId="0" applyFont="1" applyFill="1" applyBorder="1" applyAlignment="1" applyProtection="1">
      <alignment horizontal="center" wrapText="1"/>
      <protection locked="0"/>
    </xf>
    <xf numFmtId="0" fontId="112" fillId="0" borderId="26" xfId="0" applyFont="1" applyFill="1" applyBorder="1" applyAlignment="1" applyProtection="1">
      <alignment horizontal="center" wrapText="1"/>
      <protection locked="0"/>
    </xf>
    <xf numFmtId="0" fontId="113" fillId="0" borderId="0" xfId="0" applyFont="1" applyFill="1" applyBorder="1" applyAlignment="1" applyProtection="1">
      <alignment horizontal="center" vertical="center"/>
      <protection locked="0"/>
    </xf>
    <xf numFmtId="0" fontId="91" fillId="0" borderId="35" xfId="0" applyFont="1" applyFill="1" applyBorder="1" applyAlignment="1" applyProtection="1">
      <alignment horizontal="center" vertical="center"/>
      <protection locked="0"/>
    </xf>
    <xf numFmtId="0" fontId="107" fillId="0" borderId="0" xfId="0" applyFont="1" applyFill="1" applyBorder="1" applyAlignment="1" applyProtection="1">
      <alignment/>
      <protection locked="0"/>
    </xf>
    <xf numFmtId="0" fontId="107" fillId="0" borderId="35" xfId="0" applyFont="1" applyFill="1" applyBorder="1" applyAlignment="1" applyProtection="1">
      <alignment/>
      <protection locked="0"/>
    </xf>
    <xf numFmtId="3" fontId="106" fillId="0" borderId="37" xfId="0" applyNumberFormat="1" applyFont="1" applyFill="1" applyBorder="1" applyAlignment="1" applyProtection="1">
      <alignment horizontal="center" vertical="justify"/>
      <protection locked="0"/>
    </xf>
    <xf numFmtId="0" fontId="106" fillId="0" borderId="38" xfId="0" applyFont="1" applyFill="1" applyBorder="1" applyAlignment="1" applyProtection="1">
      <alignment horizontal="center" vertical="justify"/>
      <protection locked="0"/>
    </xf>
    <xf numFmtId="0" fontId="106" fillId="0" borderId="18" xfId="0" applyFont="1" applyFill="1" applyBorder="1" applyAlignment="1" applyProtection="1">
      <alignment horizontal="center" vertical="justify"/>
      <protection locked="0"/>
    </xf>
    <xf numFmtId="0" fontId="106" fillId="0" borderId="30" xfId="0" applyFont="1" applyFill="1" applyBorder="1" applyAlignment="1" applyProtection="1">
      <alignment horizontal="center" vertical="justify"/>
      <protection locked="0"/>
    </xf>
    <xf numFmtId="0" fontId="88" fillId="0" borderId="0" xfId="0" applyFont="1" applyFill="1" applyAlignment="1" applyProtection="1">
      <alignment/>
      <protection locked="0"/>
    </xf>
    <xf numFmtId="3" fontId="106" fillId="0" borderId="11" xfId="0" applyNumberFormat="1" applyFont="1" applyFill="1" applyBorder="1" applyAlignment="1" applyProtection="1">
      <alignment horizontal="center" vertical="justify"/>
      <protection locked="0"/>
    </xf>
    <xf numFmtId="0" fontId="95" fillId="0" borderId="25" xfId="0" applyFont="1" applyFill="1" applyBorder="1" applyAlignment="1" applyProtection="1">
      <alignment horizontal="center" vertical="center"/>
      <protection locked="0"/>
    </xf>
    <xf numFmtId="0" fontId="106" fillId="0" borderId="35" xfId="0" applyFont="1" applyFill="1" applyBorder="1" applyAlignment="1" applyProtection="1">
      <alignment horizontal="center" vertical="justify"/>
      <protection locked="0"/>
    </xf>
    <xf numFmtId="0" fontId="106" fillId="0" borderId="0" xfId="0" applyFont="1" applyFill="1" applyBorder="1" applyAlignment="1" applyProtection="1">
      <alignment horizontal="center" vertical="justify"/>
      <protection locked="0"/>
    </xf>
    <xf numFmtId="0" fontId="106" fillId="0" borderId="16" xfId="0" applyFont="1" applyFill="1" applyBorder="1" applyAlignment="1" applyProtection="1">
      <alignment horizontal="center" vertical="justify"/>
      <protection locked="0"/>
    </xf>
    <xf numFmtId="0" fontId="105" fillId="0" borderId="27" xfId="0" applyFont="1" applyFill="1" applyBorder="1" applyAlignment="1" applyProtection="1">
      <alignment/>
      <protection locked="0"/>
    </xf>
    <xf numFmtId="0" fontId="105" fillId="0" borderId="19" xfId="0" applyFont="1" applyFill="1" applyBorder="1" applyAlignment="1" applyProtection="1">
      <alignment/>
      <protection locked="0"/>
    </xf>
    <xf numFmtId="0" fontId="107" fillId="0" borderId="19" xfId="0" applyFont="1" applyFill="1" applyBorder="1" applyAlignment="1" applyProtection="1">
      <alignment/>
      <protection locked="0"/>
    </xf>
    <xf numFmtId="3" fontId="106" fillId="0" borderId="20" xfId="0" applyNumberFormat="1" applyFont="1" applyFill="1" applyBorder="1" applyAlignment="1" applyProtection="1">
      <alignment horizontal="center" vertical="center"/>
      <protection locked="0"/>
    </xf>
    <xf numFmtId="0" fontId="106" fillId="0" borderId="20" xfId="0" applyFont="1" applyFill="1" applyBorder="1" applyAlignment="1" applyProtection="1">
      <alignment horizontal="center" vertical="center"/>
      <protection locked="0"/>
    </xf>
    <xf numFmtId="0" fontId="106" fillId="0" borderId="36" xfId="0" applyFont="1" applyFill="1" applyBorder="1" applyAlignment="1" applyProtection="1">
      <alignment horizontal="center" vertical="center"/>
      <protection locked="0"/>
    </xf>
    <xf numFmtId="0" fontId="106" fillId="0" borderId="28" xfId="0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Alignment="1" applyProtection="1">
      <alignment horizontal="center" vertical="center"/>
      <protection locked="0"/>
    </xf>
    <xf numFmtId="0" fontId="105" fillId="0" borderId="18" xfId="0" applyFont="1" applyFill="1" applyBorder="1" applyAlignment="1" applyProtection="1">
      <alignment/>
      <protection locked="0"/>
    </xf>
    <xf numFmtId="0" fontId="107" fillId="0" borderId="18" xfId="0" applyFont="1" applyFill="1" applyBorder="1" applyAlignment="1" applyProtection="1">
      <alignment/>
      <protection locked="0"/>
    </xf>
    <xf numFmtId="0" fontId="96" fillId="0" borderId="33" xfId="0" applyFont="1" applyFill="1" applyBorder="1" applyAlignment="1" applyProtection="1">
      <alignment horizontal="center"/>
      <protection locked="0"/>
    </xf>
    <xf numFmtId="3" fontId="96" fillId="0" borderId="38" xfId="0" applyNumberFormat="1" applyFont="1" applyFill="1" applyBorder="1" applyAlignment="1" applyProtection="1">
      <alignment horizontal="center"/>
      <protection locked="0"/>
    </xf>
    <xf numFmtId="0" fontId="96" fillId="0" borderId="39" xfId="0" applyFont="1" applyFill="1" applyBorder="1" applyAlignment="1" applyProtection="1">
      <alignment horizontal="center"/>
      <protection locked="0"/>
    </xf>
    <xf numFmtId="0" fontId="96" fillId="0" borderId="25" xfId="0" applyFont="1" applyFill="1" applyBorder="1" applyAlignment="1" applyProtection="1" quotePrefix="1">
      <alignment horizontal="center" vertical="justify"/>
      <protection locked="0"/>
    </xf>
    <xf numFmtId="165" fontId="83" fillId="0" borderId="25" xfId="0" applyNumberFormat="1" applyFont="1" applyFill="1" applyBorder="1" applyAlignment="1" applyProtection="1">
      <alignment/>
      <protection locked="0"/>
    </xf>
    <xf numFmtId="165" fontId="83" fillId="0" borderId="32" xfId="0" applyNumberFormat="1" applyFont="1" applyFill="1" applyBorder="1" applyAlignment="1" applyProtection="1">
      <alignment/>
      <protection locked="0"/>
    </xf>
    <xf numFmtId="165" fontId="83" fillId="0" borderId="34" xfId="0" applyNumberFormat="1" applyFont="1" applyFill="1" applyBorder="1" applyAlignment="1" applyProtection="1">
      <alignment/>
      <protection locked="0"/>
    </xf>
    <xf numFmtId="165" fontId="91" fillId="0" borderId="0" xfId="0" applyNumberFormat="1" applyFont="1" applyFill="1" applyAlignment="1" applyProtection="1">
      <alignment/>
      <protection locked="0"/>
    </xf>
    <xf numFmtId="166" fontId="91" fillId="0" borderId="0" xfId="0" applyNumberFormat="1" applyFont="1" applyFill="1" applyAlignment="1" applyProtection="1">
      <alignment/>
      <protection locked="0"/>
    </xf>
    <xf numFmtId="49" fontId="96" fillId="0" borderId="0" xfId="0" applyNumberFormat="1" applyFont="1" applyFill="1" applyBorder="1" applyAlignment="1" applyProtection="1">
      <alignment/>
      <protection locked="0"/>
    </xf>
    <xf numFmtId="165" fontId="88" fillId="0" borderId="17" xfId="0" applyNumberFormat="1" applyFont="1" applyFill="1" applyBorder="1" applyAlignment="1" applyProtection="1">
      <alignment/>
      <protection locked="0"/>
    </xf>
    <xf numFmtId="165" fontId="88" fillId="0" borderId="11" xfId="0" applyNumberFormat="1" applyFont="1" applyFill="1" applyBorder="1" applyAlignment="1" applyProtection="1">
      <alignment/>
      <protection locked="0"/>
    </xf>
    <xf numFmtId="165" fontId="88" fillId="0" borderId="10" xfId="0" applyNumberFormat="1" applyFont="1" applyFill="1" applyBorder="1" applyAlignment="1" applyProtection="1">
      <alignment/>
      <protection locked="0"/>
    </xf>
    <xf numFmtId="49" fontId="96" fillId="0" borderId="0" xfId="0" applyNumberFormat="1" applyFont="1" applyFill="1" applyBorder="1" applyAlignment="1" applyProtection="1" quotePrefix="1">
      <alignment/>
      <protection locked="0"/>
    </xf>
    <xf numFmtId="49" fontId="106" fillId="0" borderId="0" xfId="0" applyNumberFormat="1" applyFont="1" applyFill="1" applyBorder="1" applyAlignment="1" applyProtection="1">
      <alignment/>
      <protection locked="0"/>
    </xf>
    <xf numFmtId="0" fontId="96" fillId="0" borderId="0" xfId="0" applyFont="1" applyFill="1" applyBorder="1" applyAlignment="1" applyProtection="1" quotePrefix="1">
      <alignment/>
      <protection locked="0"/>
    </xf>
    <xf numFmtId="0" fontId="96" fillId="0" borderId="17" xfId="0" applyFont="1" applyFill="1" applyBorder="1" applyAlignment="1" applyProtection="1" quotePrefix="1">
      <alignment horizontal="center"/>
      <protection locked="0"/>
    </xf>
    <xf numFmtId="14" fontId="96" fillId="0" borderId="0" xfId="0" applyNumberFormat="1" applyFont="1" applyFill="1" applyBorder="1" applyAlignment="1" applyProtection="1" quotePrefix="1">
      <alignment/>
      <protection locked="0"/>
    </xf>
    <xf numFmtId="0" fontId="106" fillId="0" borderId="0" xfId="0" applyFont="1" applyFill="1" applyBorder="1" applyAlignment="1" applyProtection="1">
      <alignment/>
      <protection locked="0"/>
    </xf>
    <xf numFmtId="0" fontId="91" fillId="0" borderId="35" xfId="0" applyFont="1" applyFill="1" applyBorder="1" applyAlignment="1" applyProtection="1">
      <alignment/>
      <protection locked="0"/>
    </xf>
    <xf numFmtId="49" fontId="96" fillId="0" borderId="15" xfId="0" applyNumberFormat="1" applyFont="1" applyFill="1" applyBorder="1" applyAlignment="1" applyProtection="1">
      <alignment/>
      <protection locked="0"/>
    </xf>
    <xf numFmtId="3" fontId="96" fillId="0" borderId="17" xfId="0" applyNumberFormat="1" applyFont="1" applyFill="1" applyBorder="1" applyAlignment="1" applyProtection="1">
      <alignment/>
      <protection locked="0"/>
    </xf>
    <xf numFmtId="3" fontId="96" fillId="0" borderId="11" xfId="0" applyNumberFormat="1" applyFont="1" applyFill="1" applyBorder="1" applyAlignment="1" applyProtection="1">
      <alignment/>
      <protection locked="0"/>
    </xf>
    <xf numFmtId="3" fontId="96" fillId="0" borderId="10" xfId="0" applyNumberFormat="1" applyFont="1" applyFill="1" applyBorder="1" applyAlignment="1" applyProtection="1">
      <alignment/>
      <protection locked="0"/>
    </xf>
    <xf numFmtId="0" fontId="106" fillId="0" borderId="19" xfId="0" applyFont="1" applyFill="1" applyBorder="1" applyAlignment="1" applyProtection="1">
      <alignment/>
      <protection locked="0"/>
    </xf>
    <xf numFmtId="0" fontId="96" fillId="0" borderId="20" xfId="0" applyFont="1" applyFill="1" applyBorder="1" applyAlignment="1" applyProtection="1">
      <alignment/>
      <protection locked="0"/>
    </xf>
    <xf numFmtId="3" fontId="91" fillId="0" borderId="0" xfId="0" applyNumberFormat="1" applyFont="1" applyFill="1" applyAlignment="1" applyProtection="1">
      <alignment/>
      <protection locked="0"/>
    </xf>
    <xf numFmtId="164" fontId="105" fillId="33" borderId="0" xfId="0" applyNumberFormat="1" applyFont="1" applyFill="1" applyAlignment="1" applyProtection="1">
      <alignment/>
      <protection locked="0"/>
    </xf>
    <xf numFmtId="0" fontId="114" fillId="0" borderId="0" xfId="0" applyFont="1" applyFill="1" applyAlignment="1">
      <alignment/>
    </xf>
    <xf numFmtId="0" fontId="115" fillId="0" borderId="0" xfId="0" applyFont="1" applyFill="1" applyAlignment="1">
      <alignment/>
    </xf>
    <xf numFmtId="3" fontId="114" fillId="0" borderId="0" xfId="0" applyNumberFormat="1" applyFont="1" applyFill="1" applyBorder="1" applyAlignment="1">
      <alignment/>
    </xf>
    <xf numFmtId="165" fontId="94" fillId="0" borderId="0" xfId="0" applyNumberFormat="1" applyFont="1" applyFill="1" applyAlignment="1">
      <alignment/>
    </xf>
    <xf numFmtId="0" fontId="84" fillId="0" borderId="12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0" fontId="85" fillId="0" borderId="13" xfId="0" applyFont="1" applyFill="1" applyBorder="1" applyAlignment="1">
      <alignment/>
    </xf>
    <xf numFmtId="3" fontId="84" fillId="0" borderId="13" xfId="0" applyNumberFormat="1" applyFont="1" applyFill="1" applyBorder="1" applyAlignment="1">
      <alignment/>
    </xf>
    <xf numFmtId="0" fontId="84" fillId="0" borderId="14" xfId="0" applyFont="1" applyFill="1" applyBorder="1" applyAlignment="1">
      <alignment/>
    </xf>
    <xf numFmtId="0" fontId="84" fillId="0" borderId="0" xfId="0" applyFont="1" applyFill="1" applyAlignment="1">
      <alignment/>
    </xf>
    <xf numFmtId="0" fontId="85" fillId="0" borderId="15" xfId="0" applyFont="1" applyFill="1" applyBorder="1" applyAlignment="1" quotePrefix="1">
      <alignment/>
    </xf>
    <xf numFmtId="0" fontId="84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/>
    </xf>
    <xf numFmtId="0" fontId="87" fillId="0" borderId="15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0" fontId="87" fillId="0" borderId="18" xfId="0" applyFont="1" applyFill="1" applyBorder="1" applyAlignment="1">
      <alignment/>
    </xf>
    <xf numFmtId="0" fontId="87" fillId="0" borderId="30" xfId="0" applyFont="1" applyFill="1" applyBorder="1" applyAlignment="1">
      <alignment/>
    </xf>
    <xf numFmtId="0" fontId="87" fillId="0" borderId="0" xfId="0" applyFont="1" applyFill="1" applyAlignment="1">
      <alignment/>
    </xf>
    <xf numFmtId="0" fontId="88" fillId="0" borderId="23" xfId="0" applyFont="1" applyFill="1" applyBorder="1" applyAlignment="1">
      <alignment/>
    </xf>
    <xf numFmtId="0" fontId="88" fillId="0" borderId="24" xfId="0" applyFont="1" applyFill="1" applyBorder="1" applyAlignment="1">
      <alignment/>
    </xf>
    <xf numFmtId="0" fontId="88" fillId="0" borderId="25" xfId="0" applyFont="1" applyFill="1" applyBorder="1" applyAlignment="1">
      <alignment/>
    </xf>
    <xf numFmtId="0" fontId="90" fillId="0" borderId="0" xfId="0" applyFont="1" applyFill="1" applyAlignment="1">
      <alignment/>
    </xf>
    <xf numFmtId="0" fontId="88" fillId="0" borderId="15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17" xfId="0" applyFont="1" applyFill="1" applyBorder="1" applyAlignment="1">
      <alignment/>
    </xf>
    <xf numFmtId="0" fontId="83" fillId="0" borderId="32" xfId="0" applyFont="1" applyFill="1" applyBorder="1" applyAlignment="1">
      <alignment horizontal="center" vertical="center"/>
    </xf>
    <xf numFmtId="3" fontId="83" fillId="0" borderId="24" xfId="0" applyNumberFormat="1" applyFont="1" applyFill="1" applyBorder="1" applyAlignment="1">
      <alignment horizontal="center" vertical="center"/>
    </xf>
    <xf numFmtId="0" fontId="83" fillId="0" borderId="31" xfId="0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center" vertical="center"/>
    </xf>
    <xf numFmtId="0" fontId="83" fillId="0" borderId="26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vertical="center"/>
    </xf>
    <xf numFmtId="0" fontId="88" fillId="0" borderId="17" xfId="0" applyFont="1" applyFill="1" applyBorder="1" applyAlignment="1">
      <alignment horizontal="center"/>
    </xf>
    <xf numFmtId="0" fontId="83" fillId="0" borderId="37" xfId="0" applyFont="1" applyFill="1" applyBorder="1" applyAlignment="1">
      <alignment horizontal="center" vertical="center"/>
    </xf>
    <xf numFmtId="3" fontId="83" fillId="0" borderId="18" xfId="0" applyNumberFormat="1" applyFont="1" applyFill="1" applyBorder="1" applyAlignment="1" quotePrefix="1">
      <alignment horizontal="center" vertical="center"/>
    </xf>
    <xf numFmtId="0" fontId="83" fillId="0" borderId="38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/>
    </xf>
    <xf numFmtId="0" fontId="83" fillId="0" borderId="30" xfId="0" applyFont="1" applyFill="1" applyBorder="1" applyAlignment="1">
      <alignment horizontal="center" vertical="center"/>
    </xf>
    <xf numFmtId="0" fontId="88" fillId="0" borderId="27" xfId="0" applyFont="1" applyFill="1" applyBorder="1" applyAlignment="1">
      <alignment/>
    </xf>
    <xf numFmtId="0" fontId="88" fillId="0" borderId="19" xfId="0" applyFont="1" applyFill="1" applyBorder="1" applyAlignment="1">
      <alignment/>
    </xf>
    <xf numFmtId="0" fontId="92" fillId="0" borderId="19" xfId="0" applyFont="1" applyFill="1" applyBorder="1" applyAlignment="1">
      <alignment vertical="center"/>
    </xf>
    <xf numFmtId="0" fontId="88" fillId="0" borderId="20" xfId="0" applyFont="1" applyFill="1" applyBorder="1" applyAlignment="1">
      <alignment horizontal="center"/>
    </xf>
    <xf numFmtId="0" fontId="83" fillId="0" borderId="40" xfId="0" applyFont="1" applyFill="1" applyBorder="1" applyAlignment="1">
      <alignment horizontal="center" vertical="center"/>
    </xf>
    <xf numFmtId="3" fontId="83" fillId="0" borderId="40" xfId="0" applyNumberFormat="1" applyFont="1" applyFill="1" applyBorder="1" applyAlignment="1">
      <alignment horizontal="center" vertical="center"/>
    </xf>
    <xf numFmtId="0" fontId="83" fillId="0" borderId="41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8" fillId="0" borderId="11" xfId="0" applyFont="1" applyFill="1" applyBorder="1" applyAlignment="1" quotePrefix="1">
      <alignment horizontal="center"/>
    </xf>
    <xf numFmtId="165" fontId="83" fillId="0" borderId="17" xfId="0" applyNumberFormat="1" applyFont="1" applyFill="1" applyBorder="1" applyAlignment="1">
      <alignment/>
    </xf>
    <xf numFmtId="165" fontId="83" fillId="0" borderId="11" xfId="0" applyNumberFormat="1" applyFont="1" applyFill="1" applyBorder="1" applyAlignment="1">
      <alignment/>
    </xf>
    <xf numFmtId="165" fontId="83" fillId="0" borderId="10" xfId="0" applyNumberFormat="1" applyFont="1" applyFill="1" applyBorder="1" applyAlignment="1">
      <alignment/>
    </xf>
    <xf numFmtId="0" fontId="94" fillId="0" borderId="0" xfId="0" applyFont="1" applyFill="1" applyAlignment="1">
      <alignment/>
    </xf>
    <xf numFmtId="0" fontId="28" fillId="34" borderId="0" xfId="0" applyFont="1" applyFill="1" applyBorder="1" applyAlignment="1" applyProtection="1">
      <alignment/>
      <protection/>
    </xf>
    <xf numFmtId="0" fontId="83" fillId="0" borderId="0" xfId="0" applyFont="1" applyFill="1" applyBorder="1" applyAlignment="1">
      <alignment horizontal="left"/>
    </xf>
    <xf numFmtId="165" fontId="83" fillId="0" borderId="17" xfId="0" applyNumberFormat="1" applyFont="1" applyFill="1" applyBorder="1" applyAlignment="1">
      <alignment/>
    </xf>
    <xf numFmtId="0" fontId="88" fillId="0" borderId="0" xfId="0" applyFont="1" applyFill="1" applyBorder="1" applyAlignment="1" quotePrefix="1">
      <alignment/>
    </xf>
    <xf numFmtId="0" fontId="88" fillId="0" borderId="0" xfId="0" applyFont="1" applyFill="1" applyBorder="1" applyAlignment="1">
      <alignment/>
    </xf>
    <xf numFmtId="165" fontId="88" fillId="0" borderId="17" xfId="0" applyNumberFormat="1" applyFont="1" applyFill="1" applyBorder="1" applyAlignment="1">
      <alignment/>
    </xf>
    <xf numFmtId="165" fontId="88" fillId="0" borderId="11" xfId="0" applyNumberFormat="1" applyFont="1" applyFill="1" applyBorder="1" applyAlignment="1">
      <alignment/>
    </xf>
    <xf numFmtId="165" fontId="88" fillId="0" borderId="10" xfId="0" applyNumberFormat="1" applyFont="1" applyFill="1" applyBorder="1" applyAlignment="1">
      <alignment/>
    </xf>
    <xf numFmtId="0" fontId="88" fillId="0" borderId="11" xfId="0" applyFont="1" applyFill="1" applyBorder="1" applyAlignment="1">
      <alignment horizontal="center"/>
    </xf>
    <xf numFmtId="0" fontId="83" fillId="0" borderId="15" xfId="0" applyFont="1" applyFill="1" applyBorder="1" applyAlignment="1">
      <alignment/>
    </xf>
    <xf numFmtId="0" fontId="83" fillId="0" borderId="0" xfId="0" applyFont="1" applyFill="1" applyBorder="1" applyAlignment="1" quotePrefix="1">
      <alignment/>
    </xf>
    <xf numFmtId="0" fontId="83" fillId="0" borderId="0" xfId="0" applyFont="1" applyFill="1" applyBorder="1" applyAlignment="1">
      <alignment/>
    </xf>
    <xf numFmtId="165" fontId="83" fillId="0" borderId="11" xfId="0" applyNumberFormat="1" applyFont="1" applyFill="1" applyBorder="1" applyAlignment="1">
      <alignment/>
    </xf>
    <xf numFmtId="165" fontId="83" fillId="0" borderId="10" xfId="0" applyNumberFormat="1" applyFont="1" applyFill="1" applyBorder="1" applyAlignment="1">
      <alignment/>
    </xf>
    <xf numFmtId="0" fontId="94" fillId="0" borderId="0" xfId="0" applyFont="1" applyFill="1" applyAlignment="1">
      <alignment/>
    </xf>
    <xf numFmtId="0" fontId="88" fillId="0" borderId="0" xfId="0" applyFont="1" applyFill="1" applyBorder="1" applyAlignment="1">
      <alignment horizontal="left"/>
    </xf>
    <xf numFmtId="14" fontId="88" fillId="0" borderId="11" xfId="0" applyNumberFormat="1" applyFont="1" applyFill="1" applyBorder="1" applyAlignment="1" quotePrefix="1">
      <alignment horizontal="center"/>
    </xf>
    <xf numFmtId="0" fontId="88" fillId="0" borderId="11" xfId="0" applyFont="1" applyFill="1" applyBorder="1" applyAlignment="1" quotePrefix="1">
      <alignment horizontal="center" vertical="top"/>
    </xf>
    <xf numFmtId="0" fontId="88" fillId="0" borderId="15" xfId="0" applyFont="1" applyFill="1" applyBorder="1" applyAlignment="1">
      <alignment/>
    </xf>
    <xf numFmtId="0" fontId="88" fillId="0" borderId="0" xfId="0" applyFont="1" applyFill="1" applyBorder="1" applyAlignment="1">
      <alignment vertical="top"/>
    </xf>
    <xf numFmtId="0" fontId="88" fillId="0" borderId="0" xfId="0" applyFont="1" applyFill="1" applyBorder="1" applyAlignment="1">
      <alignment horizontal="left" wrapText="1"/>
    </xf>
    <xf numFmtId="0" fontId="88" fillId="0" borderId="11" xfId="0" applyFont="1" applyFill="1" applyBorder="1" applyAlignment="1" quotePrefix="1">
      <alignment horizontal="center" vertical="top"/>
    </xf>
    <xf numFmtId="0" fontId="90" fillId="0" borderId="0" xfId="0" applyFont="1" applyFill="1" applyAlignment="1">
      <alignment/>
    </xf>
    <xf numFmtId="0" fontId="88" fillId="0" borderId="0" xfId="0" applyFont="1" applyFill="1" applyBorder="1" applyAlignment="1" quotePrefix="1">
      <alignment/>
    </xf>
    <xf numFmtId="0" fontId="88" fillId="0" borderId="0" xfId="0" applyFont="1" applyFill="1" applyBorder="1" applyAlignment="1">
      <alignment horizontal="left"/>
    </xf>
    <xf numFmtId="0" fontId="88" fillId="0" borderId="11" xfId="0" applyFont="1" applyFill="1" applyBorder="1" applyAlignment="1">
      <alignment horizontal="center"/>
    </xf>
    <xf numFmtId="16" fontId="83" fillId="0" borderId="0" xfId="0" applyNumberFormat="1" applyFont="1" applyFill="1" applyBorder="1" applyAlignment="1" quotePrefix="1">
      <alignment horizontal="left"/>
    </xf>
    <xf numFmtId="0" fontId="83" fillId="0" borderId="0" xfId="0" applyFont="1" applyFill="1" applyBorder="1" applyAlignment="1">
      <alignment horizontal="left"/>
    </xf>
    <xf numFmtId="0" fontId="83" fillId="0" borderId="11" xfId="0" applyFont="1" applyFill="1" applyBorder="1" applyAlignment="1" quotePrefix="1">
      <alignment horizontal="center"/>
    </xf>
    <xf numFmtId="0" fontId="83" fillId="0" borderId="0" xfId="0" applyFont="1" applyFill="1" applyBorder="1" applyAlignment="1">
      <alignment horizontal="left" vertical="top"/>
    </xf>
    <xf numFmtId="0" fontId="83" fillId="0" borderId="0" xfId="0" applyFont="1" applyFill="1" applyBorder="1" applyAlignment="1">
      <alignment horizontal="left" wrapText="1"/>
    </xf>
    <xf numFmtId="16" fontId="88" fillId="0" borderId="0" xfId="0" applyNumberFormat="1" applyFont="1" applyFill="1" applyBorder="1" applyAlignment="1" quotePrefix="1">
      <alignment horizontal="left"/>
    </xf>
    <xf numFmtId="0" fontId="88" fillId="0" borderId="11" xfId="0" applyFont="1" applyFill="1" applyBorder="1" applyAlignment="1" quotePrefix="1">
      <alignment horizontal="center"/>
    </xf>
    <xf numFmtId="0" fontId="83" fillId="0" borderId="0" xfId="0" applyFont="1" applyFill="1" applyBorder="1" applyAlignment="1" quotePrefix="1">
      <alignment horizontal="left"/>
    </xf>
    <xf numFmtId="0" fontId="90" fillId="0" borderId="17" xfId="0" applyFont="1" applyFill="1" applyBorder="1" applyAlignment="1">
      <alignment/>
    </xf>
    <xf numFmtId="3" fontId="88" fillId="0" borderId="11" xfId="0" applyNumberFormat="1" applyFont="1" applyFill="1" applyBorder="1" applyAlignment="1">
      <alignment/>
    </xf>
    <xf numFmtId="3" fontId="88" fillId="0" borderId="10" xfId="0" applyNumberFormat="1" applyFont="1" applyFill="1" applyBorder="1" applyAlignment="1">
      <alignment/>
    </xf>
    <xf numFmtId="0" fontId="83" fillId="0" borderId="19" xfId="0" applyFont="1" applyFill="1" applyBorder="1" applyAlignment="1">
      <alignment horizontal="left"/>
    </xf>
    <xf numFmtId="0" fontId="87" fillId="0" borderId="21" xfId="0" applyFont="1" applyFill="1" applyBorder="1" applyAlignment="1">
      <alignment horizontal="center"/>
    </xf>
    <xf numFmtId="165" fontId="83" fillId="0" borderId="20" xfId="0" applyNumberFormat="1" applyFont="1" applyFill="1" applyBorder="1" applyAlignment="1">
      <alignment/>
    </xf>
    <xf numFmtId="165" fontId="83" fillId="0" borderId="21" xfId="0" applyNumberFormat="1" applyFont="1" applyFill="1" applyBorder="1" applyAlignment="1">
      <alignment/>
    </xf>
    <xf numFmtId="165" fontId="83" fillId="0" borderId="22" xfId="0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 horizontal="left"/>
    </xf>
    <xf numFmtId="3" fontId="90" fillId="0" borderId="0" xfId="0" applyNumberFormat="1" applyFont="1" applyFill="1" applyBorder="1" applyAlignment="1">
      <alignment/>
    </xf>
    <xf numFmtId="0" fontId="89" fillId="0" borderId="0" xfId="0" applyFont="1" applyFill="1" applyAlignment="1">
      <alignment/>
    </xf>
    <xf numFmtId="3" fontId="94" fillId="0" borderId="0" xfId="0" applyNumberFormat="1" applyFont="1" applyFill="1" applyAlignment="1">
      <alignment/>
    </xf>
    <xf numFmtId="3" fontId="90" fillId="0" borderId="0" xfId="62" applyNumberFormat="1" applyFont="1" applyFill="1" applyAlignment="1">
      <alignment/>
    </xf>
    <xf numFmtId="0" fontId="90" fillId="0" borderId="0" xfId="0" applyFont="1" applyFill="1" applyBorder="1" applyAlignment="1">
      <alignment/>
    </xf>
    <xf numFmtId="165" fontId="88" fillId="0" borderId="0" xfId="0" applyNumberFormat="1" applyFont="1" applyFill="1" applyBorder="1" applyAlignment="1">
      <alignment/>
    </xf>
    <xf numFmtId="3" fontId="90" fillId="0" borderId="0" xfId="0" applyNumberFormat="1" applyFont="1" applyFill="1" applyAlignment="1">
      <alignment/>
    </xf>
    <xf numFmtId="165" fontId="90" fillId="0" borderId="0" xfId="0" applyNumberFormat="1" applyFont="1" applyFill="1" applyAlignment="1">
      <alignment/>
    </xf>
    <xf numFmtId="0" fontId="88" fillId="0" borderId="13" xfId="0" applyFont="1" applyFill="1" applyBorder="1" applyAlignment="1">
      <alignment/>
    </xf>
    <xf numFmtId="0" fontId="88" fillId="0" borderId="13" xfId="0" applyFont="1" applyFill="1" applyBorder="1" applyAlignment="1">
      <alignment horizontal="center" vertical="justify"/>
    </xf>
    <xf numFmtId="0" fontId="91" fillId="0" borderId="0" xfId="0" applyFont="1" applyFill="1" applyAlignment="1">
      <alignment/>
    </xf>
    <xf numFmtId="0" fontId="92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justify"/>
    </xf>
    <xf numFmtId="0" fontId="88" fillId="0" borderId="25" xfId="0" applyFont="1" applyFill="1" applyBorder="1" applyAlignment="1">
      <alignment horizontal="center" vertical="justify"/>
    </xf>
    <xf numFmtId="0" fontId="88" fillId="0" borderId="17" xfId="0" applyFont="1" applyFill="1" applyBorder="1" applyAlignment="1">
      <alignment horizontal="center" vertical="justify"/>
    </xf>
    <xf numFmtId="0" fontId="92" fillId="0" borderId="0" xfId="0" applyFont="1" applyFill="1" applyBorder="1" applyAlignment="1">
      <alignment/>
    </xf>
    <xf numFmtId="0" fontId="90" fillId="0" borderId="19" xfId="0" applyFont="1" applyFill="1" applyBorder="1" applyAlignment="1">
      <alignment/>
    </xf>
    <xf numFmtId="0" fontId="88" fillId="0" borderId="20" xfId="0" applyFont="1" applyFill="1" applyBorder="1" applyAlignment="1">
      <alignment horizontal="center" vertical="justify"/>
    </xf>
    <xf numFmtId="0" fontId="106" fillId="0" borderId="15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0" fontId="88" fillId="0" borderId="11" xfId="0" applyFont="1" applyFill="1" applyBorder="1" applyAlignment="1" quotePrefix="1">
      <alignment horizontal="center" vertical="justify"/>
    </xf>
    <xf numFmtId="0" fontId="95" fillId="0" borderId="0" xfId="0" applyFont="1" applyFill="1" applyAlignment="1">
      <alignment/>
    </xf>
    <xf numFmtId="0" fontId="106" fillId="0" borderId="0" xfId="0" applyFont="1" applyFill="1" applyBorder="1" applyAlignment="1">
      <alignment vertical="top"/>
    </xf>
    <xf numFmtId="0" fontId="106" fillId="0" borderId="0" xfId="0" applyFont="1" applyFill="1" applyBorder="1" applyAlignment="1">
      <alignment horizontal="left" vertical="top" wrapText="1"/>
    </xf>
    <xf numFmtId="0" fontId="106" fillId="0" borderId="0" xfId="0" applyFont="1" applyFill="1" applyBorder="1" applyAlignment="1">
      <alignment horizontal="left"/>
    </xf>
    <xf numFmtId="0" fontId="96" fillId="0" borderId="15" xfId="0" applyFont="1" applyFill="1" applyBorder="1" applyAlignment="1">
      <alignment/>
    </xf>
    <xf numFmtId="0" fontId="96" fillId="0" borderId="0" xfId="0" applyFont="1" applyFill="1" applyBorder="1" applyAlignment="1" quotePrefix="1">
      <alignment/>
    </xf>
    <xf numFmtId="0" fontId="96" fillId="0" borderId="0" xfId="0" applyFont="1" applyFill="1" applyBorder="1" applyAlignment="1">
      <alignment/>
    </xf>
    <xf numFmtId="0" fontId="88" fillId="0" borderId="11" xfId="0" applyFont="1" applyFill="1" applyBorder="1" applyAlignment="1">
      <alignment horizontal="center" vertical="justify"/>
    </xf>
    <xf numFmtId="165" fontId="88" fillId="0" borderId="11" xfId="0" applyNumberFormat="1" applyFont="1" applyFill="1" applyBorder="1" applyAlignment="1">
      <alignment/>
    </xf>
    <xf numFmtId="0" fontId="106" fillId="0" borderId="0" xfId="0" applyFont="1" applyFill="1" applyBorder="1" applyAlignment="1">
      <alignment wrapText="1"/>
    </xf>
    <xf numFmtId="0" fontId="106" fillId="0" borderId="0" xfId="0" applyFont="1" applyFill="1" applyBorder="1" applyAlignment="1" quotePrefix="1">
      <alignment horizontal="left"/>
    </xf>
    <xf numFmtId="0" fontId="96" fillId="0" borderId="0" xfId="0" applyFont="1" applyFill="1" applyBorder="1" applyAlignment="1" quotePrefix="1">
      <alignment horizontal="left"/>
    </xf>
    <xf numFmtId="0" fontId="96" fillId="0" borderId="0" xfId="0" applyFont="1" applyFill="1" applyBorder="1" applyAlignment="1">
      <alignment horizontal="left"/>
    </xf>
    <xf numFmtId="16" fontId="108" fillId="0" borderId="0" xfId="0" applyNumberFormat="1" applyFont="1" applyFill="1" applyBorder="1" applyAlignment="1" quotePrefix="1">
      <alignment/>
    </xf>
    <xf numFmtId="0" fontId="108" fillId="0" borderId="0" xfId="0" applyFont="1" applyFill="1" applyBorder="1" applyAlignment="1">
      <alignment/>
    </xf>
    <xf numFmtId="165" fontId="83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 horizontal="left" vertical="top"/>
    </xf>
    <xf numFmtId="0" fontId="83" fillId="0" borderId="0" xfId="0" applyFont="1" applyFill="1" applyBorder="1" applyAlignment="1">
      <alignment vertical="center" wrapText="1"/>
    </xf>
    <xf numFmtId="16" fontId="96" fillId="0" borderId="0" xfId="0" applyNumberFormat="1" applyFont="1" applyFill="1" applyBorder="1" applyAlignment="1" quotePrefix="1">
      <alignment/>
    </xf>
    <xf numFmtId="0" fontId="96" fillId="0" borderId="0" xfId="0" applyFont="1" applyFill="1" applyBorder="1" applyAlignment="1">
      <alignment/>
    </xf>
    <xf numFmtId="0" fontId="88" fillId="0" borderId="17" xfId="0" applyFont="1" applyFill="1" applyBorder="1" applyAlignment="1" quotePrefix="1">
      <alignment horizontal="center" vertical="justify"/>
    </xf>
    <xf numFmtId="165" fontId="83" fillId="0" borderId="35" xfId="0" applyNumberFormat="1" applyFont="1" applyFill="1" applyBorder="1" applyAlignment="1">
      <alignment/>
    </xf>
    <xf numFmtId="0" fontId="96" fillId="0" borderId="0" xfId="0" applyFont="1" applyFill="1" applyBorder="1" applyAlignment="1" quotePrefix="1">
      <alignment vertical="center" wrapText="1"/>
    </xf>
    <xf numFmtId="0" fontId="96" fillId="0" borderId="0" xfId="0" applyFont="1" applyFill="1" applyBorder="1" applyAlignment="1">
      <alignment/>
    </xf>
    <xf numFmtId="0" fontId="96" fillId="0" borderId="0" xfId="0" applyFont="1" applyFill="1" applyBorder="1" applyAlignment="1">
      <alignment wrapText="1"/>
    </xf>
    <xf numFmtId="3" fontId="90" fillId="0" borderId="17" xfId="0" applyNumberFormat="1" applyFont="1" applyFill="1" applyBorder="1" applyAlignment="1">
      <alignment/>
    </xf>
    <xf numFmtId="0" fontId="90" fillId="0" borderId="11" xfId="0" applyFont="1" applyFill="1" applyBorder="1" applyAlignment="1">
      <alignment/>
    </xf>
    <xf numFmtId="0" fontId="96" fillId="0" borderId="27" xfId="0" applyFont="1" applyFill="1" applyBorder="1" applyAlignment="1">
      <alignment/>
    </xf>
    <xf numFmtId="0" fontId="96" fillId="0" borderId="19" xfId="0" applyFont="1" applyFill="1" applyBorder="1" applyAlignment="1">
      <alignment/>
    </xf>
    <xf numFmtId="0" fontId="106" fillId="0" borderId="19" xfId="0" applyFont="1" applyFill="1" applyBorder="1" applyAlignment="1">
      <alignment horizontal="left"/>
    </xf>
    <xf numFmtId="0" fontId="88" fillId="0" borderId="21" xfId="0" applyFont="1" applyFill="1" applyBorder="1" applyAlignment="1">
      <alignment horizontal="center" vertical="justify"/>
    </xf>
    <xf numFmtId="0" fontId="96" fillId="0" borderId="13" xfId="0" applyFont="1" applyFill="1" applyBorder="1" applyAlignment="1">
      <alignment/>
    </xf>
    <xf numFmtId="0" fontId="96" fillId="0" borderId="13" xfId="0" applyFont="1" applyFill="1" applyBorder="1" applyAlignment="1" quotePrefix="1">
      <alignment/>
    </xf>
    <xf numFmtId="0" fontId="96" fillId="0" borderId="13" xfId="0" applyFont="1" applyFill="1" applyBorder="1" applyAlignment="1">
      <alignment horizontal="left"/>
    </xf>
    <xf numFmtId="0" fontId="88" fillId="0" borderId="0" xfId="0" applyFont="1" applyFill="1" applyBorder="1" applyAlignment="1" quotePrefix="1">
      <alignment horizontal="center" vertical="justify"/>
    </xf>
    <xf numFmtId="0" fontId="106" fillId="0" borderId="0" xfId="0" applyFont="1" applyFill="1" applyBorder="1" applyAlignment="1" quotePrefix="1">
      <alignment/>
    </xf>
    <xf numFmtId="0" fontId="95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111" fillId="0" borderId="0" xfId="0" applyFont="1" applyFill="1" applyBorder="1" applyAlignment="1">
      <alignment horizontal="left"/>
    </xf>
    <xf numFmtId="0" fontId="88" fillId="0" borderId="0" xfId="0" applyFont="1" applyFill="1" applyAlignment="1">
      <alignment horizontal="center" vertical="justify"/>
    </xf>
    <xf numFmtId="165" fontId="95" fillId="0" borderId="0" xfId="0" applyNumberFormat="1" applyFont="1" applyFill="1" applyAlignment="1">
      <alignment/>
    </xf>
    <xf numFmtId="164" fontId="107" fillId="0" borderId="0" xfId="0" applyNumberFormat="1" applyFont="1" applyFill="1" applyAlignment="1" applyProtection="1">
      <alignment/>
      <protection locked="0"/>
    </xf>
    <xf numFmtId="0" fontId="91" fillId="0" borderId="15" xfId="0" applyFont="1" applyFill="1" applyBorder="1" applyAlignment="1" applyProtection="1">
      <alignment wrapText="1"/>
      <protection locked="0"/>
    </xf>
    <xf numFmtId="0" fontId="90" fillId="0" borderId="10" xfId="0" applyFont="1" applyFill="1" applyBorder="1" applyAlignment="1">
      <alignment/>
    </xf>
    <xf numFmtId="0" fontId="83" fillId="0" borderId="17" xfId="0" applyFont="1" applyFill="1" applyBorder="1" applyAlignment="1" applyProtection="1" quotePrefix="1">
      <alignment horizontal="center"/>
      <protection locked="0"/>
    </xf>
    <xf numFmtId="0" fontId="83" fillId="0" borderId="20" xfId="0" applyFont="1" applyFill="1" applyBorder="1" applyAlignment="1" applyProtection="1" quotePrefix="1">
      <alignment horizontal="center"/>
      <protection locked="0"/>
    </xf>
    <xf numFmtId="0" fontId="83" fillId="0" borderId="11" xfId="0" applyFont="1" applyFill="1" applyBorder="1" applyAlignment="1" quotePrefix="1">
      <alignment horizontal="center" vertical="top"/>
    </xf>
    <xf numFmtId="0" fontId="83" fillId="0" borderId="11" xfId="48" applyFont="1" applyFill="1" applyBorder="1" applyAlignment="1" quotePrefix="1">
      <alignment horizontal="center" vertical="top"/>
      <protection/>
    </xf>
    <xf numFmtId="0" fontId="83" fillId="0" borderId="11" xfId="0" applyFont="1" applyFill="1" applyBorder="1" applyAlignment="1" quotePrefix="1">
      <alignment horizontal="center" vertical="justify"/>
    </xf>
    <xf numFmtId="0" fontId="83" fillId="0" borderId="17" xfId="0" applyFont="1" applyFill="1" applyBorder="1" applyAlignment="1" quotePrefix="1">
      <alignment horizontal="center" vertical="justify"/>
    </xf>
    <xf numFmtId="0" fontId="108" fillId="0" borderId="17" xfId="0" applyFont="1" applyFill="1" applyBorder="1" applyAlignment="1" applyProtection="1" quotePrefix="1">
      <alignment horizontal="center" vertical="justify"/>
      <protection locked="0"/>
    </xf>
    <xf numFmtId="167" fontId="83" fillId="0" borderId="17" xfId="41" applyNumberFormat="1" applyFont="1" applyFill="1" applyBorder="1" applyAlignment="1" applyProtection="1">
      <alignment horizontal="right"/>
      <protection locked="0"/>
    </xf>
    <xf numFmtId="0" fontId="83" fillId="0" borderId="17" xfId="0" applyFont="1" applyFill="1" applyBorder="1" applyAlignment="1" applyProtection="1" quotePrefix="1">
      <alignment horizontal="center" vertical="justify"/>
      <protection locked="0"/>
    </xf>
    <xf numFmtId="0" fontId="116" fillId="0" borderId="17" xfId="0" applyFont="1" applyFill="1" applyBorder="1" applyAlignment="1" applyProtection="1">
      <alignment horizontal="center"/>
      <protection locked="0"/>
    </xf>
    <xf numFmtId="167" fontId="88" fillId="0" borderId="17" xfId="41" applyNumberFormat="1" applyFont="1" applyFill="1" applyBorder="1" applyAlignment="1" applyProtection="1">
      <alignment horizontal="right"/>
      <protection locked="0"/>
    </xf>
    <xf numFmtId="0" fontId="106" fillId="0" borderId="13" xfId="0" applyFont="1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>
      <alignment horizontal="center" vertical="center"/>
      <protection locked="0"/>
    </xf>
    <xf numFmtId="0" fontId="106" fillId="0" borderId="18" xfId="0" applyFont="1" applyFill="1" applyBorder="1" applyAlignment="1" applyProtection="1">
      <alignment/>
      <protection locked="0"/>
    </xf>
    <xf numFmtId="0" fontId="106" fillId="0" borderId="17" xfId="0" applyFont="1" applyFill="1" applyBorder="1" applyAlignment="1" applyProtection="1">
      <alignment/>
      <protection locked="0"/>
    </xf>
    <xf numFmtId="0" fontId="83" fillId="0" borderId="17" xfId="0" applyFont="1" applyFill="1" applyBorder="1" applyAlignment="1" applyProtection="1">
      <alignment/>
      <protection locked="0"/>
    </xf>
    <xf numFmtId="0" fontId="83" fillId="0" borderId="17" xfId="0" applyFont="1" applyFill="1" applyBorder="1" applyAlignment="1" applyProtection="1">
      <alignment horizontal="center" vertical="top"/>
      <protection locked="0"/>
    </xf>
    <xf numFmtId="0" fontId="83" fillId="0" borderId="17" xfId="0" applyFont="1" applyFill="1" applyBorder="1" applyAlignment="1" applyProtection="1">
      <alignment vertical="top"/>
      <protection locked="0"/>
    </xf>
    <xf numFmtId="0" fontId="83" fillId="0" borderId="20" xfId="0" applyFont="1" applyFill="1" applyBorder="1" applyAlignment="1" applyProtection="1">
      <alignment vertical="top"/>
      <protection locked="0"/>
    </xf>
    <xf numFmtId="0" fontId="106" fillId="0" borderId="0" xfId="0" applyFont="1" applyFill="1" applyBorder="1" applyAlignment="1" applyProtection="1" quotePrefix="1">
      <alignment horizontal="center"/>
      <protection locked="0"/>
    </xf>
    <xf numFmtId="0" fontId="106" fillId="0" borderId="0" xfId="0" applyFont="1" applyFill="1" applyBorder="1" applyAlignment="1" applyProtection="1">
      <alignment horizontal="center"/>
      <protection locked="0"/>
    </xf>
    <xf numFmtId="0" fontId="106" fillId="0" borderId="11" xfId="0" applyFont="1" applyFill="1" applyBorder="1" applyAlignment="1" applyProtection="1">
      <alignment horizontal="center"/>
      <protection locked="0"/>
    </xf>
    <xf numFmtId="0" fontId="110" fillId="0" borderId="0" xfId="0" applyFont="1" applyFill="1" applyBorder="1" applyAlignment="1" applyProtection="1">
      <alignment/>
      <protection locked="0"/>
    </xf>
    <xf numFmtId="0" fontId="30" fillId="0" borderId="12" xfId="0" applyFont="1" applyBorder="1" applyAlignment="1">
      <alignment/>
    </xf>
    <xf numFmtId="0" fontId="43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 horizontal="justify" vertical="justify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29" xfId="0" applyFont="1" applyBorder="1" applyAlignment="1">
      <alignment/>
    </xf>
    <xf numFmtId="0" fontId="43" fillId="0" borderId="18" xfId="0" applyFont="1" applyBorder="1" applyAlignment="1">
      <alignment horizontal="justify" vertical="justify"/>
    </xf>
    <xf numFmtId="0" fontId="30" fillId="0" borderId="18" xfId="0" applyFont="1" applyBorder="1" applyAlignment="1">
      <alignment horizontal="justify" vertical="justify"/>
    </xf>
    <xf numFmtId="0" fontId="30" fillId="0" borderId="0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5" xfId="0" applyFont="1" applyBorder="1" applyAlignment="1">
      <alignment/>
    </xf>
    <xf numFmtId="0" fontId="43" fillId="0" borderId="0" xfId="0" applyFont="1" applyBorder="1" applyAlignment="1">
      <alignment horizontal="justify" vertical="justify"/>
    </xf>
    <xf numFmtId="0" fontId="46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justify" vertical="justify" wrapText="1"/>
    </xf>
    <xf numFmtId="0" fontId="28" fillId="0" borderId="2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30" fillId="0" borderId="18" xfId="0" applyFont="1" applyBorder="1" applyAlignment="1">
      <alignment/>
    </xf>
    <xf numFmtId="14" fontId="28" fillId="0" borderId="33" xfId="0" applyNumberFormat="1" applyFont="1" applyBorder="1" applyAlignment="1">
      <alignment horizontal="center" vertical="center"/>
    </xf>
    <xf numFmtId="14" fontId="28" fillId="0" borderId="39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justify" vertical="justify" wrapText="1"/>
    </xf>
    <xf numFmtId="0" fontId="29" fillId="0" borderId="17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8" fillId="0" borderId="0" xfId="0" applyFont="1" applyBorder="1" applyAlignment="1">
      <alignment horizontal="justify" vertical="justify"/>
    </xf>
    <xf numFmtId="0" fontId="15" fillId="0" borderId="35" xfId="0" applyFont="1" applyBorder="1" applyAlignment="1">
      <alignment horizontal="justify" vertical="justify" wrapText="1"/>
    </xf>
    <xf numFmtId="0" fontId="46" fillId="0" borderId="17" xfId="0" applyFont="1" applyBorder="1" applyAlignment="1">
      <alignment/>
    </xf>
    <xf numFmtId="0" fontId="46" fillId="0" borderId="10" xfId="0" applyFont="1" applyBorder="1" applyAlignment="1">
      <alignment/>
    </xf>
    <xf numFmtId="0" fontId="29" fillId="0" borderId="15" xfId="0" applyFont="1" applyBorder="1" applyAlignment="1">
      <alignment/>
    </xf>
    <xf numFmtId="0" fontId="28" fillId="0" borderId="0" xfId="0" applyFont="1" applyBorder="1" applyAlignment="1">
      <alignment horizontal="justify" vertical="justify"/>
    </xf>
    <xf numFmtId="0" fontId="14" fillId="0" borderId="35" xfId="0" applyFont="1" applyBorder="1" applyAlignment="1">
      <alignment horizontal="justify" vertical="justify" wrapText="1"/>
    </xf>
    <xf numFmtId="0" fontId="29" fillId="0" borderId="17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Border="1" applyAlignment="1" quotePrefix="1">
      <alignment horizontal="justify" vertical="justify"/>
    </xf>
    <xf numFmtId="0" fontId="10" fillId="0" borderId="35" xfId="0" applyFont="1" applyBorder="1" applyAlignment="1">
      <alignment horizontal="justify" vertical="justify" wrapText="1"/>
    </xf>
    <xf numFmtId="165" fontId="29" fillId="0" borderId="17" xfId="0" applyNumberFormat="1" applyFont="1" applyFill="1" applyBorder="1" applyAlignment="1">
      <alignment horizontal="right"/>
    </xf>
    <xf numFmtId="165" fontId="29" fillId="0" borderId="10" xfId="0" applyNumberFormat="1" applyFont="1" applyFill="1" applyBorder="1" applyAlignment="1">
      <alignment horizontal="right"/>
    </xf>
    <xf numFmtId="0" fontId="49" fillId="0" borderId="0" xfId="0" applyFont="1" applyBorder="1" applyAlignment="1" quotePrefix="1">
      <alignment horizontal="justify" vertical="justify"/>
    </xf>
    <xf numFmtId="0" fontId="42" fillId="0" borderId="35" xfId="0" applyFont="1" applyBorder="1" applyAlignment="1">
      <alignment horizontal="justify" vertical="justify" wrapText="1"/>
    </xf>
    <xf numFmtId="0" fontId="28" fillId="0" borderId="0" xfId="0" applyFont="1" applyBorder="1" applyAlignment="1" quotePrefix="1">
      <alignment horizontal="justify" vertical="justify"/>
    </xf>
    <xf numFmtId="0" fontId="14" fillId="0" borderId="35" xfId="0" applyFont="1" applyBorder="1" applyAlignment="1">
      <alignment horizontal="justify" vertical="justify"/>
    </xf>
    <xf numFmtId="165" fontId="28" fillId="0" borderId="17" xfId="0" applyNumberFormat="1" applyFont="1" applyFill="1" applyBorder="1" applyAlignment="1">
      <alignment horizontal="right"/>
    </xf>
    <xf numFmtId="165" fontId="28" fillId="0" borderId="10" xfId="0" applyNumberFormat="1" applyFont="1" applyFill="1" applyBorder="1" applyAlignment="1">
      <alignment horizontal="right"/>
    </xf>
    <xf numFmtId="0" fontId="29" fillId="0" borderId="35" xfId="0" applyFont="1" applyBorder="1" applyAlignment="1">
      <alignment horizontal="justify" vertical="justify"/>
    </xf>
    <xf numFmtId="0" fontId="28" fillId="0" borderId="35" xfId="0" applyFont="1" applyBorder="1" applyAlignment="1">
      <alignment horizontal="justify" vertical="justify"/>
    </xf>
    <xf numFmtId="170" fontId="29" fillId="0" borderId="17" xfId="41" applyNumberFormat="1" applyFont="1" applyFill="1" applyBorder="1" applyAlignment="1">
      <alignment horizontal="right"/>
    </xf>
    <xf numFmtId="170" fontId="29" fillId="0" borderId="10" xfId="41" applyNumberFormat="1" applyFont="1" applyFill="1" applyBorder="1" applyAlignment="1">
      <alignment horizontal="right"/>
    </xf>
    <xf numFmtId="40" fontId="29" fillId="0" borderId="17" xfId="41" applyNumberFormat="1" applyFont="1" applyFill="1" applyBorder="1" applyAlignment="1">
      <alignment horizontal="right"/>
    </xf>
    <xf numFmtId="40" fontId="29" fillId="0" borderId="10" xfId="41" applyNumberFormat="1" applyFont="1" applyFill="1" applyBorder="1" applyAlignment="1">
      <alignment horizontal="right"/>
    </xf>
    <xf numFmtId="171" fontId="29" fillId="0" borderId="10" xfId="0" applyNumberFormat="1" applyFont="1" applyFill="1" applyBorder="1" applyAlignment="1">
      <alignment horizontal="right"/>
    </xf>
    <xf numFmtId="172" fontId="29" fillId="0" borderId="10" xfId="0" applyNumberFormat="1" applyFont="1" applyFill="1" applyBorder="1" applyAlignment="1">
      <alignment horizontal="right"/>
    </xf>
    <xf numFmtId="0" fontId="29" fillId="0" borderId="27" xfId="0" applyFont="1" applyBorder="1" applyAlignment="1">
      <alignment/>
    </xf>
    <xf numFmtId="0" fontId="29" fillId="0" borderId="19" xfId="0" applyFont="1" applyBorder="1" applyAlignment="1" quotePrefix="1">
      <alignment horizontal="justify" vertical="justify"/>
    </xf>
    <xf numFmtId="0" fontId="10" fillId="0" borderId="36" xfId="0" applyFont="1" applyBorder="1" applyAlignment="1">
      <alignment horizontal="justify" vertical="justify" wrapText="1"/>
    </xf>
    <xf numFmtId="165" fontId="29" fillId="0" borderId="20" xfId="0" applyNumberFormat="1" applyFont="1" applyFill="1" applyBorder="1" applyAlignment="1">
      <alignment horizontal="right"/>
    </xf>
    <xf numFmtId="165" fontId="29" fillId="0" borderId="2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top"/>
    </xf>
    <xf numFmtId="0" fontId="29" fillId="0" borderId="0" xfId="0" applyFont="1" applyAlignment="1">
      <alignment horizontal="justify" vertical="justify"/>
    </xf>
    <xf numFmtId="0" fontId="30" fillId="0" borderId="0" xfId="0" applyFont="1" applyAlignment="1">
      <alignment/>
    </xf>
    <xf numFmtId="0" fontId="30" fillId="0" borderId="0" xfId="0" applyFont="1" applyAlignment="1">
      <alignment horizontal="justify" vertical="justify"/>
    </xf>
    <xf numFmtId="0" fontId="5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4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14" fontId="28" fillId="0" borderId="22" xfId="0" applyNumberFormat="1" applyFont="1" applyFill="1" applyBorder="1" applyAlignment="1" applyProtection="1" quotePrefix="1">
      <alignment horizontal="center"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3" fontId="27" fillId="0" borderId="14" xfId="0" applyNumberFormat="1" applyFont="1" applyFill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3" fontId="27" fillId="0" borderId="30" xfId="0" applyNumberFormat="1" applyFont="1" applyFill="1" applyBorder="1" applyAlignment="1" applyProtection="1" quotePrefix="1">
      <alignment horizontal="left"/>
      <protection locked="0"/>
    </xf>
    <xf numFmtId="165" fontId="91" fillId="0" borderId="0" xfId="0" applyNumberFormat="1" applyFont="1" applyFill="1" applyAlignment="1">
      <alignment/>
    </xf>
    <xf numFmtId="173" fontId="107" fillId="0" borderId="0" xfId="0" applyNumberFormat="1" applyFont="1" applyFill="1" applyAlignment="1" applyProtection="1">
      <alignment/>
      <protection locked="0"/>
    </xf>
    <xf numFmtId="164" fontId="107" fillId="33" borderId="0" xfId="0" applyNumberFormat="1" applyFont="1" applyFill="1" applyAlignment="1" applyProtection="1">
      <alignment/>
      <protection locked="0"/>
    </xf>
    <xf numFmtId="0" fontId="29" fillId="0" borderId="24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14" fontId="28" fillId="0" borderId="20" xfId="0" applyNumberFormat="1" applyFont="1" applyFill="1" applyBorder="1" applyAlignment="1" applyProtection="1" quotePrefix="1">
      <alignment horizontal="center"/>
      <protection locked="0"/>
    </xf>
    <xf numFmtId="164" fontId="26" fillId="0" borderId="17" xfId="0" applyNumberFormat="1" applyFont="1" applyFill="1" applyBorder="1" applyAlignment="1" applyProtection="1">
      <alignment/>
      <protection locked="0"/>
    </xf>
    <xf numFmtId="164" fontId="26" fillId="0" borderId="16" xfId="0" applyNumberFormat="1" applyFont="1" applyFill="1" applyBorder="1" applyAlignment="1" applyProtection="1">
      <alignment/>
      <protection locked="0"/>
    </xf>
    <xf numFmtId="164" fontId="27" fillId="0" borderId="17" xfId="0" applyNumberFormat="1" applyFont="1" applyFill="1" applyBorder="1" applyAlignment="1" applyProtection="1">
      <alignment/>
      <protection locked="0"/>
    </xf>
    <xf numFmtId="164" fontId="27" fillId="0" borderId="16" xfId="0" applyNumberFormat="1" applyFont="1" applyFill="1" applyBorder="1" applyAlignment="1" applyProtection="1">
      <alignment/>
      <protection locked="0"/>
    </xf>
    <xf numFmtId="164" fontId="29" fillId="0" borderId="17" xfId="0" applyNumberFormat="1" applyFont="1" applyFill="1" applyBorder="1" applyAlignment="1" applyProtection="1">
      <alignment/>
      <protection locked="0"/>
    </xf>
    <xf numFmtId="164" fontId="32" fillId="0" borderId="17" xfId="0" applyNumberFormat="1" applyFont="1" applyFill="1" applyBorder="1" applyAlignment="1" applyProtection="1">
      <alignment/>
      <protection locked="0"/>
    </xf>
    <xf numFmtId="164" fontId="32" fillId="0" borderId="16" xfId="0" applyNumberFormat="1" applyFont="1" applyFill="1" applyBorder="1" applyAlignment="1" applyProtection="1">
      <alignment/>
      <protection locked="0"/>
    </xf>
    <xf numFmtId="164" fontId="27" fillId="0" borderId="17" xfId="0" applyNumberFormat="1" applyFont="1" applyFill="1" applyBorder="1" applyAlignment="1" applyProtection="1">
      <alignment/>
      <protection locked="0"/>
    </xf>
    <xf numFmtId="168" fontId="32" fillId="0" borderId="20" xfId="0" applyNumberFormat="1" applyFont="1" applyFill="1" applyBorder="1" applyAlignment="1" applyProtection="1">
      <alignment/>
      <protection locked="0"/>
    </xf>
    <xf numFmtId="168" fontId="32" fillId="0" borderId="28" xfId="0" applyNumberFormat="1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 horizontal="center"/>
      <protection locked="0"/>
    </xf>
    <xf numFmtId="14" fontId="28" fillId="0" borderId="36" xfId="0" applyNumberFormat="1" applyFont="1" applyFill="1" applyBorder="1" applyAlignment="1" applyProtection="1" quotePrefix="1">
      <alignment horizontal="center"/>
      <protection locked="0"/>
    </xf>
    <xf numFmtId="164" fontId="26" fillId="0" borderId="35" xfId="0" applyNumberFormat="1" applyFont="1" applyFill="1" applyBorder="1" applyAlignment="1" applyProtection="1">
      <alignment/>
      <protection locked="0"/>
    </xf>
    <xf numFmtId="164" fontId="27" fillId="0" borderId="35" xfId="0" applyNumberFormat="1" applyFont="1" applyFill="1" applyBorder="1" applyAlignment="1" applyProtection="1">
      <alignment/>
      <protection locked="0"/>
    </xf>
    <xf numFmtId="164" fontId="29" fillId="0" borderId="35" xfId="0" applyNumberFormat="1" applyFont="1" applyFill="1" applyBorder="1" applyAlignment="1" applyProtection="1">
      <alignment/>
      <protection locked="0"/>
    </xf>
    <xf numFmtId="0" fontId="29" fillId="0" borderId="25" xfId="0" applyFont="1" applyFill="1" applyBorder="1" applyAlignment="1" applyProtection="1">
      <alignment/>
      <protection locked="0"/>
    </xf>
    <xf numFmtId="3" fontId="27" fillId="0" borderId="42" xfId="0" applyNumberFormat="1" applyFont="1" applyFill="1" applyBorder="1" applyAlignment="1" applyProtection="1">
      <alignment/>
      <protection locked="0"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3" fontId="27" fillId="0" borderId="38" xfId="0" applyNumberFormat="1" applyFont="1" applyFill="1" applyBorder="1" applyAlignment="1" applyProtection="1" quotePrefix="1">
      <alignment horizontal="left"/>
      <protection locked="0"/>
    </xf>
    <xf numFmtId="164" fontId="32" fillId="0" borderId="35" xfId="0" applyNumberFormat="1" applyFont="1" applyFill="1" applyBorder="1" applyAlignment="1" applyProtection="1">
      <alignment/>
      <protection locked="0"/>
    </xf>
    <xf numFmtId="164" fontId="27" fillId="0" borderId="35" xfId="0" applyNumberFormat="1" applyFont="1" applyFill="1" applyBorder="1" applyAlignment="1" applyProtection="1">
      <alignment/>
      <protection locked="0"/>
    </xf>
    <xf numFmtId="168" fontId="32" fillId="0" borderId="36" xfId="0" applyNumberFormat="1" applyFont="1" applyFill="1" applyBorder="1" applyAlignment="1" applyProtection="1">
      <alignment/>
      <protection locked="0"/>
    </xf>
    <xf numFmtId="3" fontId="107" fillId="33" borderId="0" xfId="0" applyNumberFormat="1" applyFont="1" applyFill="1" applyAlignment="1" applyProtection="1">
      <alignment/>
      <protection locked="0"/>
    </xf>
    <xf numFmtId="3" fontId="105" fillId="33" borderId="0" xfId="0" applyNumberFormat="1" applyFont="1" applyFill="1" applyBorder="1" applyAlignment="1" applyProtection="1">
      <alignment/>
      <protection locked="0"/>
    </xf>
    <xf numFmtId="3" fontId="83" fillId="0" borderId="21" xfId="0" applyNumberFormat="1" applyFont="1" applyFill="1" applyBorder="1" applyAlignment="1">
      <alignment/>
    </xf>
    <xf numFmtId="3" fontId="91" fillId="0" borderId="0" xfId="0" applyNumberFormat="1" applyFont="1" applyFill="1" applyAlignment="1">
      <alignment/>
    </xf>
    <xf numFmtId="165" fontId="91" fillId="0" borderId="0" xfId="0" applyNumberFormat="1" applyFont="1" applyFill="1" applyAlignment="1">
      <alignment/>
    </xf>
    <xf numFmtId="164" fontId="27" fillId="33" borderId="17" xfId="0" applyNumberFormat="1" applyFont="1" applyFill="1" applyBorder="1" applyAlignment="1" applyProtection="1">
      <alignment/>
      <protection locked="0"/>
    </xf>
    <xf numFmtId="164" fontId="27" fillId="33" borderId="35" xfId="0" applyNumberFormat="1" applyFont="1" applyFill="1" applyBorder="1" applyAlignment="1" applyProtection="1">
      <alignment/>
      <protection locked="0"/>
    </xf>
    <xf numFmtId="164" fontId="27" fillId="33" borderId="16" xfId="0" applyNumberFormat="1" applyFont="1" applyFill="1" applyBorder="1" applyAlignment="1" applyProtection="1">
      <alignment/>
      <protection locked="0"/>
    </xf>
    <xf numFmtId="164" fontId="27" fillId="33" borderId="10" xfId="0" applyNumberFormat="1" applyFont="1" applyFill="1" applyBorder="1" applyAlignment="1" applyProtection="1">
      <alignment/>
      <protection locked="0"/>
    </xf>
    <xf numFmtId="164" fontId="32" fillId="33" borderId="17" xfId="0" applyNumberFormat="1" applyFont="1" applyFill="1" applyBorder="1" applyAlignment="1" applyProtection="1">
      <alignment/>
      <protection locked="0"/>
    </xf>
    <xf numFmtId="164" fontId="32" fillId="33" borderId="35" xfId="0" applyNumberFormat="1" applyFont="1" applyFill="1" applyBorder="1" applyAlignment="1" applyProtection="1">
      <alignment/>
      <protection locked="0"/>
    </xf>
    <xf numFmtId="164" fontId="32" fillId="33" borderId="10" xfId="0" applyNumberFormat="1" applyFont="1" applyFill="1" applyBorder="1" applyAlignment="1" applyProtection="1">
      <alignment/>
      <protection locked="0"/>
    </xf>
    <xf numFmtId="164" fontId="32" fillId="33" borderId="16" xfId="0" applyNumberFormat="1" applyFont="1" applyFill="1" applyBorder="1" applyAlignment="1" applyProtection="1">
      <alignment/>
      <protection locked="0"/>
    </xf>
    <xf numFmtId="164" fontId="27" fillId="33" borderId="16" xfId="0" applyNumberFormat="1" applyFont="1" applyFill="1" applyBorder="1" applyAlignment="1" applyProtection="1">
      <alignment/>
      <protection locked="0"/>
    </xf>
    <xf numFmtId="164" fontId="27" fillId="33" borderId="17" xfId="0" applyNumberFormat="1" applyFont="1" applyFill="1" applyBorder="1" applyAlignment="1" applyProtection="1">
      <alignment/>
      <protection locked="0"/>
    </xf>
    <xf numFmtId="164" fontId="27" fillId="33" borderId="10" xfId="0" applyNumberFormat="1" applyFont="1" applyFill="1" applyBorder="1" applyAlignment="1" applyProtection="1">
      <alignment/>
      <protection locked="0"/>
    </xf>
    <xf numFmtId="165" fontId="88" fillId="33" borderId="17" xfId="0" applyNumberFormat="1" applyFont="1" applyFill="1" applyBorder="1" applyAlignment="1">
      <alignment/>
    </xf>
    <xf numFmtId="3" fontId="90" fillId="33" borderId="17" xfId="0" applyNumberFormat="1" applyFont="1" applyFill="1" applyBorder="1" applyAlignment="1">
      <alignment/>
    </xf>
    <xf numFmtId="165" fontId="83" fillId="33" borderId="17" xfId="0" applyNumberFormat="1" applyFont="1" applyFill="1" applyBorder="1" applyAlignment="1">
      <alignment/>
    </xf>
    <xf numFmtId="0" fontId="88" fillId="0" borderId="32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88" fillId="0" borderId="37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8" fillId="0" borderId="30" xfId="0" applyFont="1" applyFill="1" applyBorder="1" applyAlignment="1">
      <alignment horizontal="center" vertical="center" wrapText="1"/>
    </xf>
    <xf numFmtId="0" fontId="106" fillId="0" borderId="32" xfId="0" applyFont="1" applyFill="1" applyBorder="1" applyAlignment="1" applyProtection="1">
      <alignment horizontal="center" vertical="justify"/>
      <protection locked="0"/>
    </xf>
    <xf numFmtId="0" fontId="106" fillId="0" borderId="24" xfId="0" applyFont="1" applyFill="1" applyBorder="1" applyAlignment="1" applyProtection="1">
      <alignment horizontal="center" vertical="justify"/>
      <protection locked="0"/>
    </xf>
    <xf numFmtId="0" fontId="106" fillId="0" borderId="31" xfId="0" applyFont="1" applyFill="1" applyBorder="1" applyAlignment="1" applyProtection="1">
      <alignment horizontal="center" vertical="justify"/>
      <protection locked="0"/>
    </xf>
    <xf numFmtId="0" fontId="96" fillId="0" borderId="25" xfId="0" applyFont="1" applyFill="1" applyBorder="1" applyAlignment="1" applyProtection="1">
      <alignment horizontal="center" vertical="center"/>
      <protection locked="0"/>
    </xf>
    <xf numFmtId="0" fontId="91" fillId="0" borderId="17" xfId="0" applyFont="1" applyFill="1" applyBorder="1" applyAlignment="1" applyProtection="1">
      <alignment/>
      <protection locked="0"/>
    </xf>
    <xf numFmtId="0" fontId="91" fillId="0" borderId="20" xfId="0" applyFont="1" applyFill="1" applyBorder="1" applyAlignment="1" applyProtection="1">
      <alignment/>
      <protection locked="0"/>
    </xf>
    <xf numFmtId="0" fontId="88" fillId="0" borderId="37" xfId="0" applyFont="1" applyFill="1" applyBorder="1" applyAlignment="1" applyProtection="1">
      <alignment horizontal="center" wrapText="1"/>
      <protection locked="0"/>
    </xf>
    <xf numFmtId="0" fontId="88" fillId="0" borderId="18" xfId="0" applyFont="1" applyFill="1" applyBorder="1" applyAlignment="1" applyProtection="1">
      <alignment horizontal="center" wrapText="1"/>
      <protection locked="0"/>
    </xf>
    <xf numFmtId="0" fontId="88" fillId="0" borderId="30" xfId="0" applyFont="1" applyFill="1" applyBorder="1" applyAlignment="1" applyProtection="1">
      <alignment horizontal="center" wrapText="1"/>
      <protection locked="0"/>
    </xf>
    <xf numFmtId="0" fontId="106" fillId="0" borderId="26" xfId="0" applyFont="1" applyFill="1" applyBorder="1" applyAlignment="1" applyProtection="1">
      <alignment horizontal="center" vertical="justify"/>
      <protection locked="0"/>
    </xf>
    <xf numFmtId="0" fontId="27" fillId="0" borderId="43" xfId="0" applyFont="1" applyFill="1" applyBorder="1" applyAlignment="1" applyProtection="1">
      <alignment horizontal="center" wrapText="1"/>
      <protection locked="0"/>
    </xf>
    <xf numFmtId="0" fontId="27" fillId="0" borderId="44" xfId="0" applyFont="1" applyFill="1" applyBorder="1" applyAlignment="1" applyProtection="1">
      <alignment horizontal="center" wrapText="1"/>
      <protection locked="0"/>
    </xf>
    <xf numFmtId="0" fontId="96" fillId="0" borderId="43" xfId="0" applyFont="1" applyFill="1" applyBorder="1" applyAlignment="1" applyProtection="1">
      <alignment horizontal="center" wrapText="1"/>
      <protection locked="0"/>
    </xf>
    <xf numFmtId="0" fontId="96" fillId="0" borderId="45" xfId="0" applyFont="1" applyFill="1" applyBorder="1" applyAlignment="1" applyProtection="1">
      <alignment horizontal="center" wrapText="1"/>
      <protection locked="0"/>
    </xf>
    <xf numFmtId="0" fontId="99" fillId="0" borderId="0" xfId="0" applyFont="1" applyFill="1" applyBorder="1" applyAlignment="1" applyProtection="1">
      <alignment horizontal="center" vertical="center"/>
      <protection locked="0"/>
    </xf>
    <xf numFmtId="0" fontId="87" fillId="0" borderId="43" xfId="0" applyFont="1" applyFill="1" applyBorder="1" applyAlignment="1" applyProtection="1">
      <alignment horizontal="center"/>
      <protection locked="0"/>
    </xf>
    <xf numFmtId="0" fontId="87" fillId="0" borderId="46" xfId="0" applyFont="1" applyFill="1" applyBorder="1" applyAlignment="1" applyProtection="1">
      <alignment horizontal="center"/>
      <protection locked="0"/>
    </xf>
    <xf numFmtId="0" fontId="87" fillId="0" borderId="24" xfId="0" applyFont="1" applyFill="1" applyBorder="1" applyAlignment="1" applyProtection="1">
      <alignment horizontal="center"/>
      <protection locked="0"/>
    </xf>
    <xf numFmtId="0" fontId="87" fillId="0" borderId="45" xfId="0" applyFont="1" applyFill="1" applyBorder="1" applyAlignment="1" applyProtection="1">
      <alignment horizontal="center"/>
      <protection locked="0"/>
    </xf>
    <xf numFmtId="0" fontId="92" fillId="0" borderId="18" xfId="0" applyFont="1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/>
      <protection locked="0"/>
    </xf>
    <xf numFmtId="0" fontId="87" fillId="0" borderId="0" xfId="0" applyFont="1" applyFill="1" applyBorder="1" applyAlignment="1" applyProtection="1">
      <alignment horizontal="center" vertical="center" textRotation="180" wrapText="1"/>
      <protection locked="0"/>
    </xf>
    <xf numFmtId="0" fontId="0" fillId="0" borderId="0" xfId="0" applyAlignment="1" applyProtection="1">
      <alignment/>
      <protection locked="0"/>
    </xf>
    <xf numFmtId="0" fontId="87" fillId="0" borderId="0" xfId="0" applyFont="1" applyFill="1" applyAlignment="1" applyProtection="1">
      <alignment horizontal="center" vertical="center" textRotation="180"/>
      <protection locked="0"/>
    </xf>
    <xf numFmtId="0" fontId="0" fillId="0" borderId="0" xfId="0" applyAlignment="1" applyProtection="1">
      <alignment horizontal="center" vertical="center"/>
      <protection locked="0"/>
    </xf>
    <xf numFmtId="0" fontId="102" fillId="0" borderId="0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102" fillId="0" borderId="0" xfId="0" applyFont="1" applyFill="1" applyBorder="1" applyAlignment="1" applyProtection="1" quotePrefix="1">
      <alignment horizontal="center"/>
      <protection locked="0"/>
    </xf>
    <xf numFmtId="0" fontId="83" fillId="0" borderId="43" xfId="0" applyFont="1" applyFill="1" applyBorder="1" applyAlignment="1" applyProtection="1" quotePrefix="1">
      <alignment horizontal="center" vertical="justify"/>
      <protection locked="0"/>
    </xf>
    <xf numFmtId="0" fontId="40" fillId="0" borderId="46" xfId="0" applyFont="1" applyBorder="1" applyAlignment="1" applyProtection="1">
      <alignment horizontal="center" vertical="justify"/>
      <protection locked="0"/>
    </xf>
    <xf numFmtId="0" fontId="40" fillId="0" borderId="44" xfId="0" applyFont="1" applyBorder="1" applyAlignment="1" applyProtection="1">
      <alignment horizontal="center" vertical="justify"/>
      <protection locked="0"/>
    </xf>
    <xf numFmtId="0" fontId="83" fillId="0" borderId="43" xfId="0" applyFont="1" applyFill="1" applyBorder="1" applyAlignment="1" applyProtection="1">
      <alignment horizontal="center" wrapText="1"/>
      <protection locked="0"/>
    </xf>
    <xf numFmtId="0" fontId="83" fillId="0" borderId="46" xfId="0" applyFont="1" applyFill="1" applyBorder="1" applyAlignment="1" applyProtection="1">
      <alignment horizontal="center" wrapText="1"/>
      <protection locked="0"/>
    </xf>
    <xf numFmtId="0" fontId="83" fillId="0" borderId="44" xfId="0" applyFont="1" applyFill="1" applyBorder="1" applyAlignment="1" applyProtection="1">
      <alignment horizontal="center" wrapText="1"/>
      <protection locked="0"/>
    </xf>
    <xf numFmtId="0" fontId="88" fillId="0" borderId="25" xfId="0" applyFont="1" applyFill="1" applyBorder="1" applyAlignment="1" applyProtection="1">
      <alignment horizontal="center" vertical="center"/>
      <protection locked="0"/>
    </xf>
    <xf numFmtId="0" fontId="88" fillId="0" borderId="17" xfId="0" applyFont="1" applyFill="1" applyBorder="1" applyAlignment="1" applyProtection="1">
      <alignment horizontal="center" vertical="center"/>
      <protection locked="0"/>
    </xf>
    <xf numFmtId="0" fontId="88" fillId="0" borderId="20" xfId="0" applyFont="1" applyFill="1" applyBorder="1" applyAlignment="1" applyProtection="1">
      <alignment horizontal="center" vertical="center"/>
      <protection locked="0"/>
    </xf>
    <xf numFmtId="0" fontId="88" fillId="0" borderId="43" xfId="0" applyFont="1" applyFill="1" applyBorder="1" applyAlignment="1" applyProtection="1">
      <alignment horizontal="center" vertical="center" wrapText="1"/>
      <protection locked="0"/>
    </xf>
    <xf numFmtId="0" fontId="88" fillId="0" borderId="45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>
      <alignment horizontal="left" vertical="justify" wrapText="1"/>
    </xf>
    <xf numFmtId="0" fontId="44" fillId="0" borderId="0" xfId="0" applyFont="1" applyBorder="1" applyAlignment="1">
      <alignment horizontal="left" vertical="justify" wrapText="1"/>
    </xf>
    <xf numFmtId="0" fontId="44" fillId="0" borderId="16" xfId="0" applyFont="1" applyBorder="1" applyAlignment="1">
      <alignment horizontal="left" vertical="justify" wrapText="1"/>
    </xf>
    <xf numFmtId="0" fontId="45" fillId="0" borderId="15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28" fillId="0" borderId="43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421875" style="399" bestFit="1" customWidth="1"/>
    <col min="2" max="2" width="8.00390625" style="399" customWidth="1"/>
    <col min="3" max="3" width="86.57421875" style="399" customWidth="1"/>
    <col min="4" max="4" width="8.7109375" style="399" customWidth="1"/>
    <col min="5" max="5" width="14.7109375" style="399" customWidth="1"/>
    <col min="6" max="6" width="14.7109375" style="473" customWidth="1"/>
    <col min="7" max="7" width="16.57421875" style="399" customWidth="1"/>
    <col min="8" max="8" width="14.7109375" style="399" customWidth="1"/>
    <col min="9" max="9" width="14.7109375" style="473" customWidth="1"/>
    <col min="10" max="10" width="14.7109375" style="399" customWidth="1"/>
    <col min="11" max="12" width="9.140625" style="399" customWidth="1"/>
    <col min="13" max="13" width="10.421875" style="399" bestFit="1" customWidth="1"/>
    <col min="14" max="14" width="10.00390625" style="399" bestFit="1" customWidth="1"/>
    <col min="15" max="15" width="10.57421875" style="399" bestFit="1" customWidth="1"/>
    <col min="16" max="16384" width="9.140625" style="399" customWidth="1"/>
  </cols>
  <sheetData>
    <row r="1" spans="1:10" s="375" customFormat="1" ht="23.25">
      <c r="A1" s="375">
        <v>2</v>
      </c>
      <c r="B1" s="375" t="s">
        <v>306</v>
      </c>
      <c r="D1" s="376"/>
      <c r="F1" s="377"/>
      <c r="G1" s="378"/>
      <c r="I1" s="377"/>
      <c r="J1" s="378"/>
    </row>
    <row r="3" spans="1:10" s="384" customFormat="1" ht="20.25">
      <c r="A3" s="379" t="s">
        <v>237</v>
      </c>
      <c r="B3" s="380"/>
      <c r="C3" s="380"/>
      <c r="D3" s="381"/>
      <c r="E3" s="380"/>
      <c r="F3" s="382"/>
      <c r="G3" s="380"/>
      <c r="H3" s="380"/>
      <c r="I3" s="380"/>
      <c r="J3" s="383"/>
    </row>
    <row r="4" spans="1:10" s="389" customFormat="1" ht="20.25">
      <c r="A4" s="385" t="s">
        <v>640</v>
      </c>
      <c r="B4" s="386"/>
      <c r="C4" s="387"/>
      <c r="D4" s="387"/>
      <c r="E4" s="387"/>
      <c r="F4" s="387"/>
      <c r="G4" s="387"/>
      <c r="H4" s="387"/>
      <c r="I4" s="387"/>
      <c r="J4" s="388"/>
    </row>
    <row r="5" spans="1:10" s="395" customFormat="1" ht="16.5" customHeight="1">
      <c r="A5" s="390"/>
      <c r="B5" s="391"/>
      <c r="C5" s="391"/>
      <c r="D5" s="391"/>
      <c r="E5" s="391"/>
      <c r="F5" s="392"/>
      <c r="G5" s="393"/>
      <c r="H5" s="393"/>
      <c r="I5" s="393"/>
      <c r="J5" s="394"/>
    </row>
    <row r="6" spans="1:10" ht="9.75" customHeight="1">
      <c r="A6" s="396"/>
      <c r="B6" s="397"/>
      <c r="C6" s="397"/>
      <c r="D6" s="398"/>
      <c r="E6" s="677" t="s">
        <v>283</v>
      </c>
      <c r="F6" s="678"/>
      <c r="G6" s="678"/>
      <c r="H6" s="678" t="s">
        <v>283</v>
      </c>
      <c r="I6" s="678"/>
      <c r="J6" s="679"/>
    </row>
    <row r="7" spans="1:10" ht="15.75" customHeight="1">
      <c r="A7" s="400"/>
      <c r="B7" s="401"/>
      <c r="C7" s="401"/>
      <c r="D7" s="402"/>
      <c r="E7" s="680"/>
      <c r="F7" s="681"/>
      <c r="G7" s="681"/>
      <c r="H7" s="681"/>
      <c r="I7" s="681"/>
      <c r="J7" s="682"/>
    </row>
    <row r="8" spans="1:10" ht="15.75" customHeight="1">
      <c r="A8" s="400"/>
      <c r="B8" s="401"/>
      <c r="C8" s="401"/>
      <c r="D8" s="402"/>
      <c r="E8" s="403"/>
      <c r="F8" s="404" t="s">
        <v>88</v>
      </c>
      <c r="G8" s="405"/>
      <c r="H8" s="406"/>
      <c r="I8" s="406" t="s">
        <v>528</v>
      </c>
      <c r="J8" s="407"/>
    </row>
    <row r="9" spans="1:10" ht="15.75" customHeight="1">
      <c r="A9" s="400"/>
      <c r="B9" s="401"/>
      <c r="C9" s="408" t="s">
        <v>408</v>
      </c>
      <c r="D9" s="409" t="s">
        <v>67</v>
      </c>
      <c r="E9" s="410"/>
      <c r="F9" s="411" t="s">
        <v>639</v>
      </c>
      <c r="G9" s="412"/>
      <c r="H9" s="413"/>
      <c r="I9" s="411" t="s">
        <v>573</v>
      </c>
      <c r="J9" s="414"/>
    </row>
    <row r="10" spans="1:10" ht="15.75" customHeight="1">
      <c r="A10" s="415"/>
      <c r="B10" s="416"/>
      <c r="C10" s="417"/>
      <c r="D10" s="418"/>
      <c r="E10" s="419" t="s">
        <v>85</v>
      </c>
      <c r="F10" s="420" t="s">
        <v>86</v>
      </c>
      <c r="G10" s="419" t="s">
        <v>87</v>
      </c>
      <c r="H10" s="419" t="s">
        <v>85</v>
      </c>
      <c r="I10" s="419" t="s">
        <v>86</v>
      </c>
      <c r="J10" s="421" t="s">
        <v>87</v>
      </c>
    </row>
    <row r="11" spans="1:26" s="428" customFormat="1" ht="15.75">
      <c r="A11" s="422"/>
      <c r="B11" s="423" t="s">
        <v>10</v>
      </c>
      <c r="C11" s="423" t="s">
        <v>307</v>
      </c>
      <c r="D11" s="424"/>
      <c r="E11" s="425">
        <f>+E12+E17+E21+E25</f>
        <v>104143090</v>
      </c>
      <c r="F11" s="425">
        <f>+F12+F17+F21+F25</f>
        <v>291234230</v>
      </c>
      <c r="G11" s="426">
        <f aca="true" t="shared" si="0" ref="G11:G56">+E11+F11</f>
        <v>395377320</v>
      </c>
      <c r="H11" s="425">
        <f>+H12+H17+H21+H25</f>
        <v>98162520</v>
      </c>
      <c r="I11" s="425">
        <f>+I12+I17+I21+I25</f>
        <v>200010644</v>
      </c>
      <c r="J11" s="427">
        <f aca="true" t="shared" si="1" ref="J11:J27">+H11+I11</f>
        <v>298173164</v>
      </c>
      <c r="L11" s="378"/>
      <c r="M11" s="378"/>
      <c r="N11" s="378"/>
      <c r="O11" s="378"/>
      <c r="X11" s="378"/>
      <c r="Y11" s="378"/>
      <c r="Z11" s="378"/>
    </row>
    <row r="12" spans="1:26" s="428" customFormat="1" ht="15.75">
      <c r="A12" s="422"/>
      <c r="B12" s="429" t="s">
        <v>33</v>
      </c>
      <c r="C12" s="430" t="s">
        <v>308</v>
      </c>
      <c r="D12" s="457" t="s">
        <v>550</v>
      </c>
      <c r="E12" s="431">
        <f>E13+E14+E15-E16</f>
        <v>33763850</v>
      </c>
      <c r="F12" s="431">
        <f>F13+F14+F15-F16</f>
        <v>259069749</v>
      </c>
      <c r="G12" s="426">
        <f t="shared" si="0"/>
        <v>292833599</v>
      </c>
      <c r="H12" s="431">
        <f>H13+H14+H15-H16</f>
        <v>45329506</v>
      </c>
      <c r="I12" s="431">
        <f>I13+I14+I15-I16</f>
        <v>171468258</v>
      </c>
      <c r="J12" s="427">
        <f t="shared" si="1"/>
        <v>216797764</v>
      </c>
      <c r="L12" s="378"/>
      <c r="M12" s="378"/>
      <c r="N12" s="378"/>
      <c r="O12" s="378"/>
      <c r="X12" s="378"/>
      <c r="Y12" s="378"/>
      <c r="Z12" s="378"/>
    </row>
    <row r="13" spans="1:26" ht="15.75">
      <c r="A13" s="400"/>
      <c r="B13" s="432" t="s">
        <v>51</v>
      </c>
      <c r="C13" s="433" t="s">
        <v>309</v>
      </c>
      <c r="D13" s="424"/>
      <c r="E13" s="434">
        <v>29140733</v>
      </c>
      <c r="F13" s="434">
        <v>120963096</v>
      </c>
      <c r="G13" s="435">
        <f t="shared" si="0"/>
        <v>150103829</v>
      </c>
      <c r="H13" s="434">
        <v>13530186</v>
      </c>
      <c r="I13" s="434">
        <v>110393448</v>
      </c>
      <c r="J13" s="436">
        <f t="shared" si="1"/>
        <v>123923634</v>
      </c>
      <c r="L13" s="378"/>
      <c r="M13" s="378"/>
      <c r="N13" s="378"/>
      <c r="O13" s="378"/>
      <c r="X13" s="378"/>
      <c r="Y13" s="378"/>
      <c r="Z13" s="378"/>
    </row>
    <row r="14" spans="1:26" ht="15.75">
      <c r="A14" s="400"/>
      <c r="B14" s="432" t="s">
        <v>52</v>
      </c>
      <c r="C14" s="433" t="s">
        <v>310</v>
      </c>
      <c r="D14" s="424"/>
      <c r="E14" s="434">
        <v>2181898</v>
      </c>
      <c r="F14" s="434">
        <v>102644046</v>
      </c>
      <c r="G14" s="435">
        <f t="shared" si="0"/>
        <v>104825944</v>
      </c>
      <c r="H14" s="434">
        <v>1350620</v>
      </c>
      <c r="I14" s="434">
        <v>57852923</v>
      </c>
      <c r="J14" s="436">
        <f t="shared" si="1"/>
        <v>59203543</v>
      </c>
      <c r="L14" s="378"/>
      <c r="M14" s="378"/>
      <c r="N14" s="378"/>
      <c r="O14" s="378"/>
      <c r="X14" s="378"/>
      <c r="Y14" s="378"/>
      <c r="Z14" s="378"/>
    </row>
    <row r="15" spans="1:26" ht="15.75">
      <c r="A15" s="400"/>
      <c r="B15" s="432" t="s">
        <v>53</v>
      </c>
      <c r="C15" s="433" t="s">
        <v>311</v>
      </c>
      <c r="D15" s="437"/>
      <c r="E15" s="434">
        <v>2560944</v>
      </c>
      <c r="F15" s="434">
        <v>35867157</v>
      </c>
      <c r="G15" s="435">
        <f t="shared" si="0"/>
        <v>38428101</v>
      </c>
      <c r="H15" s="434">
        <v>30560571</v>
      </c>
      <c r="I15" s="434">
        <v>3347068</v>
      </c>
      <c r="J15" s="436">
        <f t="shared" si="1"/>
        <v>33907639</v>
      </c>
      <c r="L15" s="378"/>
      <c r="M15" s="378"/>
      <c r="N15" s="378"/>
      <c r="O15" s="378"/>
      <c r="X15" s="378"/>
      <c r="Y15" s="378"/>
      <c r="Z15" s="378"/>
    </row>
    <row r="16" spans="1:26" ht="15.75">
      <c r="A16" s="400"/>
      <c r="B16" s="432" t="s">
        <v>439</v>
      </c>
      <c r="C16" s="433" t="s">
        <v>322</v>
      </c>
      <c r="D16" s="437"/>
      <c r="E16" s="434">
        <v>119725</v>
      </c>
      <c r="F16" s="434">
        <v>404550</v>
      </c>
      <c r="G16" s="435">
        <f t="shared" si="0"/>
        <v>524275</v>
      </c>
      <c r="H16" s="434">
        <v>111871</v>
      </c>
      <c r="I16" s="434">
        <v>125181</v>
      </c>
      <c r="J16" s="436">
        <f t="shared" si="1"/>
        <v>237052</v>
      </c>
      <c r="L16" s="378"/>
      <c r="M16" s="378"/>
      <c r="N16" s="378"/>
      <c r="O16" s="378"/>
      <c r="X16" s="378"/>
      <c r="Y16" s="378"/>
      <c r="Z16" s="378"/>
    </row>
    <row r="17" spans="1:26" s="443" customFormat="1" ht="15.75">
      <c r="A17" s="438"/>
      <c r="B17" s="439" t="s">
        <v>32</v>
      </c>
      <c r="C17" s="440" t="s">
        <v>312</v>
      </c>
      <c r="D17" s="457" t="s">
        <v>238</v>
      </c>
      <c r="E17" s="425">
        <f>E18+E19+E20</f>
        <v>3816629</v>
      </c>
      <c r="F17" s="425">
        <f>F18+F19+F20</f>
        <v>1615521</v>
      </c>
      <c r="G17" s="441">
        <f t="shared" si="0"/>
        <v>5432150</v>
      </c>
      <c r="H17" s="425">
        <f>H18+H19+H20</f>
        <v>2051069</v>
      </c>
      <c r="I17" s="425">
        <f>I18+I19+I20</f>
        <v>5787964</v>
      </c>
      <c r="J17" s="442">
        <f t="shared" si="1"/>
        <v>7839033</v>
      </c>
      <c r="L17" s="378"/>
      <c r="M17" s="378"/>
      <c r="N17" s="378"/>
      <c r="O17" s="378"/>
      <c r="X17" s="378"/>
      <c r="Y17" s="378"/>
      <c r="Z17" s="378"/>
    </row>
    <row r="18" spans="1:26" s="428" customFormat="1" ht="15.75">
      <c r="A18" s="422"/>
      <c r="B18" s="432" t="s">
        <v>156</v>
      </c>
      <c r="C18" s="444" t="s">
        <v>81</v>
      </c>
      <c r="D18" s="445"/>
      <c r="E18" s="434">
        <v>1316774</v>
      </c>
      <c r="F18" s="434">
        <v>1048703</v>
      </c>
      <c r="G18" s="435">
        <f t="shared" si="0"/>
        <v>2365477</v>
      </c>
      <c r="H18" s="434">
        <v>1022981</v>
      </c>
      <c r="I18" s="434">
        <v>726919</v>
      </c>
      <c r="J18" s="436">
        <f t="shared" si="1"/>
        <v>1749900</v>
      </c>
      <c r="L18" s="378"/>
      <c r="M18" s="378"/>
      <c r="N18" s="378"/>
      <c r="O18" s="378"/>
      <c r="X18" s="378"/>
      <c r="Y18" s="378"/>
      <c r="Z18" s="378"/>
    </row>
    <row r="19" spans="1:26" s="428" customFormat="1" ht="15.75">
      <c r="A19" s="400"/>
      <c r="B19" s="432" t="s">
        <v>157</v>
      </c>
      <c r="C19" s="433" t="s">
        <v>163</v>
      </c>
      <c r="D19" s="424"/>
      <c r="E19" s="434">
        <v>2499012</v>
      </c>
      <c r="F19" s="434">
        <v>80162</v>
      </c>
      <c r="G19" s="435">
        <f t="shared" si="0"/>
        <v>2579174</v>
      </c>
      <c r="H19" s="434">
        <v>1027247</v>
      </c>
      <c r="I19" s="434">
        <v>99701</v>
      </c>
      <c r="J19" s="436">
        <f t="shared" si="1"/>
        <v>1126948</v>
      </c>
      <c r="L19" s="378"/>
      <c r="M19" s="378"/>
      <c r="N19" s="378"/>
      <c r="O19" s="378"/>
      <c r="X19" s="378"/>
      <c r="Y19" s="378"/>
      <c r="Z19" s="378"/>
    </row>
    <row r="20" spans="1:26" s="428" customFormat="1" ht="15.75">
      <c r="A20" s="400"/>
      <c r="B20" s="432" t="s">
        <v>314</v>
      </c>
      <c r="C20" s="433" t="s">
        <v>313</v>
      </c>
      <c r="D20" s="424"/>
      <c r="E20" s="434">
        <v>843</v>
      </c>
      <c r="F20" s="434">
        <v>486656</v>
      </c>
      <c r="G20" s="435">
        <f t="shared" si="0"/>
        <v>487499</v>
      </c>
      <c r="H20" s="434">
        <v>841</v>
      </c>
      <c r="I20" s="434">
        <v>4961344</v>
      </c>
      <c r="J20" s="436">
        <f t="shared" si="1"/>
        <v>4962185</v>
      </c>
      <c r="L20" s="378"/>
      <c r="M20" s="378"/>
      <c r="N20" s="378"/>
      <c r="O20" s="378"/>
      <c r="X20" s="378"/>
      <c r="Y20" s="378"/>
      <c r="Z20" s="378"/>
    </row>
    <row r="21" spans="1:26" s="443" customFormat="1" ht="15.75">
      <c r="A21" s="438"/>
      <c r="B21" s="439" t="s">
        <v>34</v>
      </c>
      <c r="C21" s="440" t="s">
        <v>315</v>
      </c>
      <c r="D21" s="540" t="s">
        <v>398</v>
      </c>
      <c r="E21" s="425">
        <f>E22+E23+E24</f>
        <v>60866475</v>
      </c>
      <c r="F21" s="425">
        <f>F22+F23+F24</f>
        <v>23268104</v>
      </c>
      <c r="G21" s="441">
        <f t="shared" si="0"/>
        <v>84134579</v>
      </c>
      <c r="H21" s="425">
        <f>H22+H23+H24</f>
        <v>35483531</v>
      </c>
      <c r="I21" s="425">
        <f>I22+I23+I24</f>
        <v>20262767</v>
      </c>
      <c r="J21" s="442">
        <f t="shared" si="1"/>
        <v>55746298</v>
      </c>
      <c r="L21" s="378"/>
      <c r="M21" s="378"/>
      <c r="N21" s="378"/>
      <c r="O21" s="378"/>
      <c r="X21" s="378"/>
      <c r="Y21" s="378"/>
      <c r="Z21" s="378"/>
    </row>
    <row r="22" spans="1:26" s="428" customFormat="1" ht="15.75">
      <c r="A22" s="400"/>
      <c r="B22" s="432" t="s">
        <v>286</v>
      </c>
      <c r="C22" s="433" t="s">
        <v>81</v>
      </c>
      <c r="D22" s="424"/>
      <c r="E22" s="434">
        <v>60631011</v>
      </c>
      <c r="F22" s="434">
        <v>12990324</v>
      </c>
      <c r="G22" s="435">
        <f t="shared" si="0"/>
        <v>73621335</v>
      </c>
      <c r="H22" s="434">
        <v>35412880</v>
      </c>
      <c r="I22" s="434">
        <v>9237062</v>
      </c>
      <c r="J22" s="436">
        <f t="shared" si="1"/>
        <v>44649942</v>
      </c>
      <c r="L22" s="378"/>
      <c r="M22" s="378"/>
      <c r="N22" s="378"/>
      <c r="O22" s="378"/>
      <c r="X22" s="378"/>
      <c r="Y22" s="378"/>
      <c r="Z22" s="378"/>
    </row>
    <row r="23" spans="1:26" s="451" customFormat="1" ht="15.75">
      <c r="A23" s="447"/>
      <c r="B23" s="448" t="s">
        <v>287</v>
      </c>
      <c r="C23" s="449" t="s">
        <v>163</v>
      </c>
      <c r="D23" s="450"/>
      <c r="E23" s="434">
        <v>95986</v>
      </c>
      <c r="F23" s="434">
        <v>752959</v>
      </c>
      <c r="G23" s="435">
        <f t="shared" si="0"/>
        <v>848945</v>
      </c>
      <c r="H23" s="434">
        <v>70651</v>
      </c>
      <c r="I23" s="434">
        <v>450549</v>
      </c>
      <c r="J23" s="436">
        <f t="shared" si="1"/>
        <v>521200</v>
      </c>
      <c r="L23" s="378"/>
      <c r="M23" s="378"/>
      <c r="N23" s="378"/>
      <c r="O23" s="378"/>
      <c r="X23" s="378"/>
      <c r="Y23" s="378"/>
      <c r="Z23" s="378"/>
    </row>
    <row r="24" spans="1:26" s="451" customFormat="1" ht="15.75">
      <c r="A24" s="447"/>
      <c r="B24" s="433" t="s">
        <v>316</v>
      </c>
      <c r="C24" s="449" t="s">
        <v>313</v>
      </c>
      <c r="D24" s="450"/>
      <c r="E24" s="434">
        <v>139478</v>
      </c>
      <c r="F24" s="434">
        <v>9524821</v>
      </c>
      <c r="G24" s="435">
        <f t="shared" si="0"/>
        <v>9664299</v>
      </c>
      <c r="H24" s="434">
        <v>0</v>
      </c>
      <c r="I24" s="434">
        <v>10575156</v>
      </c>
      <c r="J24" s="436">
        <f t="shared" si="1"/>
        <v>10575156</v>
      </c>
      <c r="L24" s="378"/>
      <c r="M24" s="378"/>
      <c r="N24" s="378"/>
      <c r="O24" s="378"/>
      <c r="X24" s="378"/>
      <c r="Y24" s="378"/>
      <c r="Z24" s="378"/>
    </row>
    <row r="25" spans="1:26" s="428" customFormat="1" ht="15.75">
      <c r="A25" s="422"/>
      <c r="B25" s="423" t="s">
        <v>35</v>
      </c>
      <c r="C25" s="430" t="s">
        <v>319</v>
      </c>
      <c r="D25" s="540" t="s">
        <v>568</v>
      </c>
      <c r="E25" s="425">
        <f>E26+E27</f>
        <v>5696136</v>
      </c>
      <c r="F25" s="425">
        <f>F26+F27</f>
        <v>7280856</v>
      </c>
      <c r="G25" s="426">
        <f t="shared" si="0"/>
        <v>12976992</v>
      </c>
      <c r="H25" s="425">
        <f>H26+H27</f>
        <v>15298414</v>
      </c>
      <c r="I25" s="425">
        <f>I26+I27</f>
        <v>2491655</v>
      </c>
      <c r="J25" s="427">
        <f t="shared" si="1"/>
        <v>17790069</v>
      </c>
      <c r="L25" s="378"/>
      <c r="M25" s="378"/>
      <c r="N25" s="378"/>
      <c r="O25" s="378"/>
      <c r="X25" s="378"/>
      <c r="Y25" s="378"/>
      <c r="Z25" s="378"/>
    </row>
    <row r="26" spans="1:26" s="428" customFormat="1" ht="15.75">
      <c r="A26" s="422"/>
      <c r="B26" s="452" t="s">
        <v>317</v>
      </c>
      <c r="C26" s="433" t="s">
        <v>320</v>
      </c>
      <c r="D26" s="424"/>
      <c r="E26" s="434">
        <v>5307175</v>
      </c>
      <c r="F26" s="434">
        <v>6104565</v>
      </c>
      <c r="G26" s="435">
        <f t="shared" si="0"/>
        <v>11411740</v>
      </c>
      <c r="H26" s="434">
        <v>14512822</v>
      </c>
      <c r="I26" s="434">
        <v>2391774</v>
      </c>
      <c r="J26" s="436">
        <f t="shared" si="1"/>
        <v>16904596</v>
      </c>
      <c r="L26" s="378"/>
      <c r="M26" s="378"/>
      <c r="N26" s="378"/>
      <c r="O26" s="378"/>
      <c r="X26" s="378"/>
      <c r="Y26" s="378"/>
      <c r="Z26" s="378"/>
    </row>
    <row r="27" spans="1:26" s="428" customFormat="1" ht="15.75">
      <c r="A27" s="422"/>
      <c r="B27" s="452" t="s">
        <v>318</v>
      </c>
      <c r="C27" s="453" t="s">
        <v>321</v>
      </c>
      <c r="D27" s="424"/>
      <c r="E27" s="434">
        <v>388961</v>
      </c>
      <c r="F27" s="434">
        <v>1176291</v>
      </c>
      <c r="G27" s="435">
        <f t="shared" si="0"/>
        <v>1565252</v>
      </c>
      <c r="H27" s="434">
        <v>785592</v>
      </c>
      <c r="I27" s="434">
        <v>99881</v>
      </c>
      <c r="J27" s="436">
        <f t="shared" si="1"/>
        <v>885473</v>
      </c>
      <c r="L27" s="378"/>
      <c r="M27" s="378"/>
      <c r="N27" s="378"/>
      <c r="O27" s="378"/>
      <c r="X27" s="378"/>
      <c r="Y27" s="378"/>
      <c r="Z27" s="378"/>
    </row>
    <row r="28" spans="1:26" s="443" customFormat="1" ht="15.75">
      <c r="A28" s="438"/>
      <c r="B28" s="439" t="s">
        <v>15</v>
      </c>
      <c r="C28" s="440" t="s">
        <v>440</v>
      </c>
      <c r="D28" s="454"/>
      <c r="E28" s="425">
        <f>E29+E30+E31+E32-E35</f>
        <v>473944545</v>
      </c>
      <c r="F28" s="425">
        <f>F29+F30+F31+F32-F35</f>
        <v>296136716</v>
      </c>
      <c r="G28" s="441">
        <f t="shared" si="0"/>
        <v>770081261</v>
      </c>
      <c r="H28" s="425">
        <f>H29+H30+H31+H32-H35</f>
        <v>291012949</v>
      </c>
      <c r="I28" s="425">
        <f>I29+I30+I31+I32-I35</f>
        <v>229117373</v>
      </c>
      <c r="J28" s="427">
        <f>J29+J30+J31+J32-J35</f>
        <v>520130322</v>
      </c>
      <c r="L28" s="378"/>
      <c r="M28" s="378"/>
      <c r="N28" s="378"/>
      <c r="O28" s="378"/>
      <c r="X28" s="378"/>
      <c r="Y28" s="378"/>
      <c r="Z28" s="378"/>
    </row>
    <row r="29" spans="1:26" ht="15.75">
      <c r="A29" s="400"/>
      <c r="B29" s="439" t="s">
        <v>36</v>
      </c>
      <c r="C29" s="440" t="s">
        <v>323</v>
      </c>
      <c r="D29" s="540" t="s">
        <v>551</v>
      </c>
      <c r="E29" s="425">
        <v>429015609</v>
      </c>
      <c r="F29" s="425">
        <v>258096698</v>
      </c>
      <c r="G29" s="441">
        <f t="shared" si="0"/>
        <v>687112307</v>
      </c>
      <c r="H29" s="425">
        <v>272256354</v>
      </c>
      <c r="I29" s="425">
        <v>220333364</v>
      </c>
      <c r="J29" s="442">
        <f aca="true" t="shared" si="2" ref="J29:J56">+H29+I29</f>
        <v>492589718</v>
      </c>
      <c r="L29" s="378"/>
      <c r="M29" s="378"/>
      <c r="N29" s="378"/>
      <c r="O29" s="378"/>
      <c r="X29" s="378"/>
      <c r="Y29" s="378"/>
      <c r="Z29" s="378"/>
    </row>
    <row r="30" spans="1:26" s="443" customFormat="1" ht="15.75">
      <c r="A30" s="438"/>
      <c r="B30" s="439" t="s">
        <v>37</v>
      </c>
      <c r="C30" s="440" t="s">
        <v>325</v>
      </c>
      <c r="D30" s="540" t="s">
        <v>552</v>
      </c>
      <c r="E30" s="425">
        <v>4188344</v>
      </c>
      <c r="F30" s="425">
        <v>12633920</v>
      </c>
      <c r="G30" s="441">
        <f t="shared" si="0"/>
        <v>16822264</v>
      </c>
      <c r="H30" s="425">
        <v>2926250</v>
      </c>
      <c r="I30" s="425">
        <v>9730034</v>
      </c>
      <c r="J30" s="442">
        <f t="shared" si="2"/>
        <v>12656284</v>
      </c>
      <c r="L30" s="378"/>
      <c r="M30" s="378"/>
      <c r="N30" s="378"/>
      <c r="O30" s="378"/>
      <c r="X30" s="378"/>
      <c r="Y30" s="378"/>
      <c r="Z30" s="378"/>
    </row>
    <row r="31" spans="1:26" s="443" customFormat="1" ht="15.75">
      <c r="A31" s="438"/>
      <c r="B31" s="439" t="s">
        <v>38</v>
      </c>
      <c r="C31" s="440" t="s">
        <v>326</v>
      </c>
      <c r="D31" s="540" t="s">
        <v>239</v>
      </c>
      <c r="E31" s="425">
        <v>4561638</v>
      </c>
      <c r="F31" s="425">
        <v>1000714</v>
      </c>
      <c r="G31" s="441">
        <f t="shared" si="0"/>
        <v>5562352</v>
      </c>
      <c r="H31" s="425">
        <v>2887843</v>
      </c>
      <c r="I31" s="425">
        <v>1328757</v>
      </c>
      <c r="J31" s="442">
        <f t="shared" si="2"/>
        <v>4216600</v>
      </c>
      <c r="L31" s="378"/>
      <c r="M31" s="378"/>
      <c r="N31" s="378"/>
      <c r="O31" s="378"/>
      <c r="X31" s="378"/>
      <c r="Y31" s="378"/>
      <c r="Z31" s="378"/>
    </row>
    <row r="32" spans="1:26" s="443" customFormat="1" ht="15.75">
      <c r="A32" s="438"/>
      <c r="B32" s="439" t="s">
        <v>57</v>
      </c>
      <c r="C32" s="440" t="s">
        <v>525</v>
      </c>
      <c r="D32" s="540" t="s">
        <v>240</v>
      </c>
      <c r="E32" s="425">
        <f>E33+E34</f>
        <v>53859351</v>
      </c>
      <c r="F32" s="425">
        <f>F33+F34</f>
        <v>44230836</v>
      </c>
      <c r="G32" s="441">
        <f t="shared" si="0"/>
        <v>98090187</v>
      </c>
      <c r="H32" s="425">
        <f>H33+H34</f>
        <v>22864252</v>
      </c>
      <c r="I32" s="425">
        <f>I33+I34</f>
        <v>17302795</v>
      </c>
      <c r="J32" s="442">
        <f t="shared" si="2"/>
        <v>40167047</v>
      </c>
      <c r="L32" s="378"/>
      <c r="M32" s="378"/>
      <c r="N32" s="378"/>
      <c r="O32" s="378"/>
      <c r="X32" s="378"/>
      <c r="Y32" s="378"/>
      <c r="Z32" s="378"/>
    </row>
    <row r="33" spans="1:26" s="428" customFormat="1" ht="15.75">
      <c r="A33" s="422"/>
      <c r="B33" s="432" t="s">
        <v>526</v>
      </c>
      <c r="C33" s="433" t="s">
        <v>81</v>
      </c>
      <c r="D33" s="446"/>
      <c r="E33" s="434">
        <v>53825852</v>
      </c>
      <c r="F33" s="434">
        <v>41650433</v>
      </c>
      <c r="G33" s="435">
        <f t="shared" si="0"/>
        <v>95476285</v>
      </c>
      <c r="H33" s="434">
        <v>22830183</v>
      </c>
      <c r="I33" s="434">
        <v>17247652</v>
      </c>
      <c r="J33" s="436">
        <f t="shared" si="2"/>
        <v>40077835</v>
      </c>
      <c r="L33" s="378"/>
      <c r="M33" s="378"/>
      <c r="N33" s="378"/>
      <c r="O33" s="378"/>
      <c r="X33" s="378"/>
      <c r="Y33" s="378"/>
      <c r="Z33" s="378"/>
    </row>
    <row r="34" spans="1:26" s="428" customFormat="1" ht="15.75">
      <c r="A34" s="422"/>
      <c r="B34" s="432" t="s">
        <v>527</v>
      </c>
      <c r="C34" s="433" t="s">
        <v>313</v>
      </c>
      <c r="D34" s="446"/>
      <c r="E34" s="434">
        <v>33499</v>
      </c>
      <c r="F34" s="434">
        <v>2580403</v>
      </c>
      <c r="G34" s="435">
        <f t="shared" si="0"/>
        <v>2613902</v>
      </c>
      <c r="H34" s="434">
        <v>34069</v>
      </c>
      <c r="I34" s="434">
        <v>55143</v>
      </c>
      <c r="J34" s="436">
        <f t="shared" si="2"/>
        <v>89212</v>
      </c>
      <c r="L34" s="378"/>
      <c r="M34" s="378"/>
      <c r="N34" s="378"/>
      <c r="O34" s="378"/>
      <c r="X34" s="378"/>
      <c r="Y34" s="378"/>
      <c r="Z34" s="378"/>
    </row>
    <row r="35" spans="1:26" s="443" customFormat="1" ht="15.75">
      <c r="A35" s="438"/>
      <c r="B35" s="455" t="s">
        <v>58</v>
      </c>
      <c r="C35" s="456" t="s">
        <v>322</v>
      </c>
      <c r="D35" s="457"/>
      <c r="E35" s="425">
        <v>17680397</v>
      </c>
      <c r="F35" s="425">
        <v>19825452</v>
      </c>
      <c r="G35" s="441">
        <f t="shared" si="0"/>
        <v>37505849</v>
      </c>
      <c r="H35" s="425">
        <v>9921750</v>
      </c>
      <c r="I35" s="425">
        <v>19577577</v>
      </c>
      <c r="J35" s="442">
        <f t="shared" si="2"/>
        <v>29499327</v>
      </c>
      <c r="L35" s="378"/>
      <c r="M35" s="378"/>
      <c r="N35" s="378"/>
      <c r="O35" s="378"/>
      <c r="X35" s="378"/>
      <c r="Y35" s="378"/>
      <c r="Z35" s="378"/>
    </row>
    <row r="36" spans="1:26" s="428" customFormat="1" ht="31.5">
      <c r="A36" s="422"/>
      <c r="B36" s="458" t="s">
        <v>14</v>
      </c>
      <c r="C36" s="459" t="s">
        <v>327</v>
      </c>
      <c r="D36" s="457" t="s">
        <v>241</v>
      </c>
      <c r="E36" s="425">
        <f>E37+E38</f>
        <v>733499</v>
      </c>
      <c r="F36" s="425">
        <f>F37+F38</f>
        <v>5622</v>
      </c>
      <c r="G36" s="2">
        <f t="shared" si="0"/>
        <v>739121</v>
      </c>
      <c r="H36" s="425">
        <f>H37+H38</f>
        <v>568861</v>
      </c>
      <c r="I36" s="425">
        <f>I37+I38</f>
        <v>17087</v>
      </c>
      <c r="J36" s="1">
        <f t="shared" si="2"/>
        <v>585948</v>
      </c>
      <c r="L36" s="378"/>
      <c r="M36" s="378"/>
      <c r="N36" s="378"/>
      <c r="O36" s="378"/>
      <c r="X36" s="378"/>
      <c r="Y36" s="378"/>
      <c r="Z36" s="378"/>
    </row>
    <row r="37" spans="1:26" s="428" customFormat="1" ht="15.75">
      <c r="A37" s="422"/>
      <c r="B37" s="460" t="s">
        <v>39</v>
      </c>
      <c r="C37" s="444" t="s">
        <v>250</v>
      </c>
      <c r="D37" s="424"/>
      <c r="E37" s="434">
        <v>733499</v>
      </c>
      <c r="F37" s="434">
        <v>5622</v>
      </c>
      <c r="G37" s="435">
        <f t="shared" si="0"/>
        <v>739121</v>
      </c>
      <c r="H37" s="674">
        <v>568861</v>
      </c>
      <c r="I37" s="674">
        <v>17087</v>
      </c>
      <c r="J37" s="436">
        <f t="shared" si="2"/>
        <v>585948</v>
      </c>
      <c r="L37" s="378"/>
      <c r="M37" s="378"/>
      <c r="N37" s="378"/>
      <c r="O37" s="378"/>
      <c r="X37" s="378"/>
      <c r="Y37" s="378"/>
      <c r="Z37" s="378"/>
    </row>
    <row r="38" spans="1:26" s="428" customFormat="1" ht="15.75">
      <c r="A38" s="422"/>
      <c r="B38" s="460" t="s">
        <v>42</v>
      </c>
      <c r="C38" s="444" t="s">
        <v>251</v>
      </c>
      <c r="D38" s="424"/>
      <c r="E38" s="434">
        <v>0</v>
      </c>
      <c r="F38" s="434">
        <v>0</v>
      </c>
      <c r="G38" s="435">
        <f t="shared" si="0"/>
        <v>0</v>
      </c>
      <c r="H38" s="674">
        <v>0</v>
      </c>
      <c r="I38" s="674">
        <v>0</v>
      </c>
      <c r="J38" s="436">
        <f t="shared" si="2"/>
        <v>0</v>
      </c>
      <c r="L38" s="378"/>
      <c r="M38" s="378"/>
      <c r="N38" s="378"/>
      <c r="O38" s="378"/>
      <c r="X38" s="378"/>
      <c r="Y38" s="378"/>
      <c r="Z38" s="378"/>
    </row>
    <row r="39" spans="1:26" s="443" customFormat="1" ht="15.75">
      <c r="A39" s="438"/>
      <c r="B39" s="455" t="s">
        <v>13</v>
      </c>
      <c r="C39" s="456" t="s">
        <v>328</v>
      </c>
      <c r="D39" s="461"/>
      <c r="E39" s="425">
        <f>E40+E43+E46</f>
        <v>1958022</v>
      </c>
      <c r="F39" s="425">
        <f>F40+F43+F46</f>
        <v>73391</v>
      </c>
      <c r="G39" s="441">
        <f t="shared" si="0"/>
        <v>2031413</v>
      </c>
      <c r="H39" s="676">
        <f>H40+H43+H46</f>
        <v>1112314</v>
      </c>
      <c r="I39" s="676">
        <f>I40+I43+I46</f>
        <v>52210</v>
      </c>
      <c r="J39" s="442">
        <f t="shared" si="2"/>
        <v>1164524</v>
      </c>
      <c r="L39" s="378"/>
      <c r="M39" s="378"/>
      <c r="N39" s="378"/>
      <c r="O39" s="378"/>
      <c r="X39" s="378"/>
      <c r="Y39" s="378"/>
      <c r="Z39" s="378"/>
    </row>
    <row r="40" spans="1:26" s="443" customFormat="1" ht="15.75">
      <c r="A40" s="438"/>
      <c r="B40" s="455" t="s">
        <v>46</v>
      </c>
      <c r="C40" s="456" t="s">
        <v>329</v>
      </c>
      <c r="D40" s="541" t="s">
        <v>399</v>
      </c>
      <c r="E40" s="425">
        <f>E41+E42</f>
        <v>130207</v>
      </c>
      <c r="F40" s="425">
        <f>F41+F42</f>
        <v>15</v>
      </c>
      <c r="G40" s="441">
        <f t="shared" si="0"/>
        <v>130222</v>
      </c>
      <c r="H40" s="676">
        <f>H41+H42</f>
        <v>47923</v>
      </c>
      <c r="I40" s="676">
        <f>I41+I42</f>
        <v>12</v>
      </c>
      <c r="J40" s="442">
        <f t="shared" si="2"/>
        <v>47935</v>
      </c>
      <c r="L40" s="378"/>
      <c r="M40" s="378"/>
      <c r="N40" s="378"/>
      <c r="O40" s="378"/>
      <c r="X40" s="378"/>
      <c r="Y40" s="378"/>
      <c r="Z40" s="378"/>
    </row>
    <row r="41" spans="1:26" s="451" customFormat="1" ht="15.75">
      <c r="A41" s="447"/>
      <c r="B41" s="433" t="s">
        <v>59</v>
      </c>
      <c r="C41" s="444" t="s">
        <v>330</v>
      </c>
      <c r="D41" s="450"/>
      <c r="E41" s="434">
        <v>0</v>
      </c>
      <c r="F41" s="434">
        <v>0</v>
      </c>
      <c r="G41" s="435">
        <f t="shared" si="0"/>
        <v>0</v>
      </c>
      <c r="H41" s="674">
        <v>0</v>
      </c>
      <c r="I41" s="674">
        <v>0</v>
      </c>
      <c r="J41" s="436">
        <f t="shared" si="2"/>
        <v>0</v>
      </c>
      <c r="L41" s="378"/>
      <c r="M41" s="378"/>
      <c r="N41" s="378"/>
      <c r="O41" s="378"/>
      <c r="X41" s="378"/>
      <c r="Y41" s="378"/>
      <c r="Z41" s="378"/>
    </row>
    <row r="42" spans="1:26" ht="15.75">
      <c r="A42" s="400"/>
      <c r="B42" s="452" t="s">
        <v>60</v>
      </c>
      <c r="C42" s="401" t="s">
        <v>160</v>
      </c>
      <c r="D42" s="437"/>
      <c r="E42" s="434">
        <v>130207</v>
      </c>
      <c r="F42" s="434">
        <v>15</v>
      </c>
      <c r="G42" s="435">
        <f t="shared" si="0"/>
        <v>130222</v>
      </c>
      <c r="H42" s="674">
        <v>47923</v>
      </c>
      <c r="I42" s="674">
        <v>12</v>
      </c>
      <c r="J42" s="436">
        <f t="shared" si="2"/>
        <v>47935</v>
      </c>
      <c r="L42" s="378"/>
      <c r="M42" s="378"/>
      <c r="N42" s="378"/>
      <c r="O42" s="378"/>
      <c r="X42" s="378"/>
      <c r="Y42" s="378"/>
      <c r="Z42" s="378"/>
    </row>
    <row r="43" spans="1:26" s="443" customFormat="1" ht="15.75">
      <c r="A43" s="438"/>
      <c r="B43" s="439" t="s">
        <v>47</v>
      </c>
      <c r="C43" s="440" t="s">
        <v>331</v>
      </c>
      <c r="D43" s="540" t="s">
        <v>242</v>
      </c>
      <c r="E43" s="425">
        <f>E44+E45</f>
        <v>1827815</v>
      </c>
      <c r="F43" s="425">
        <f>F44+F45</f>
        <v>73376</v>
      </c>
      <c r="G43" s="441">
        <f t="shared" si="0"/>
        <v>1901191</v>
      </c>
      <c r="H43" s="676">
        <f>H44+H45</f>
        <v>1064391</v>
      </c>
      <c r="I43" s="676">
        <f>I44+I45</f>
        <v>52198</v>
      </c>
      <c r="J43" s="442">
        <f t="shared" si="2"/>
        <v>1116589</v>
      </c>
      <c r="L43" s="378"/>
      <c r="M43" s="378"/>
      <c r="N43" s="378"/>
      <c r="O43" s="378"/>
      <c r="X43" s="378"/>
      <c r="Y43" s="378"/>
      <c r="Z43" s="378"/>
    </row>
    <row r="44" spans="1:26" ht="15.75">
      <c r="A44" s="400"/>
      <c r="B44" s="452" t="s">
        <v>48</v>
      </c>
      <c r="C44" s="401" t="s">
        <v>164</v>
      </c>
      <c r="D44" s="437"/>
      <c r="E44" s="434">
        <v>0</v>
      </c>
      <c r="F44" s="434">
        <v>0</v>
      </c>
      <c r="G44" s="435">
        <f t="shared" si="0"/>
        <v>0</v>
      </c>
      <c r="H44" s="674">
        <v>41420</v>
      </c>
      <c r="I44" s="674">
        <v>0</v>
      </c>
      <c r="J44" s="436">
        <f t="shared" si="2"/>
        <v>41420</v>
      </c>
      <c r="L44" s="378"/>
      <c r="M44" s="378"/>
      <c r="N44" s="378"/>
      <c r="O44" s="378"/>
      <c r="X44" s="378"/>
      <c r="Y44" s="378"/>
      <c r="Z44" s="378"/>
    </row>
    <row r="45" spans="1:26" ht="15.75">
      <c r="A45" s="400"/>
      <c r="B45" s="452" t="s">
        <v>49</v>
      </c>
      <c r="C45" s="401" t="s">
        <v>165</v>
      </c>
      <c r="D45" s="437"/>
      <c r="E45" s="434">
        <v>1827815</v>
      </c>
      <c r="F45" s="434">
        <v>73376</v>
      </c>
      <c r="G45" s="435">
        <f t="shared" si="0"/>
        <v>1901191</v>
      </c>
      <c r="H45" s="674">
        <v>1022971</v>
      </c>
      <c r="I45" s="674">
        <v>52198</v>
      </c>
      <c r="J45" s="436">
        <f t="shared" si="2"/>
        <v>1075169</v>
      </c>
      <c r="L45" s="378"/>
      <c r="M45" s="378"/>
      <c r="N45" s="378"/>
      <c r="O45" s="378"/>
      <c r="X45" s="378"/>
      <c r="Y45" s="378"/>
      <c r="Z45" s="378"/>
    </row>
    <row r="46" spans="1:26" s="443" customFormat="1" ht="15.75">
      <c r="A46" s="438"/>
      <c r="B46" s="440" t="s">
        <v>68</v>
      </c>
      <c r="C46" s="456" t="s">
        <v>332</v>
      </c>
      <c r="D46" s="540" t="s">
        <v>414</v>
      </c>
      <c r="E46" s="425">
        <f>E47+E48</f>
        <v>0</v>
      </c>
      <c r="F46" s="425">
        <f>F47+F48</f>
        <v>0</v>
      </c>
      <c r="G46" s="441">
        <f t="shared" si="0"/>
        <v>0</v>
      </c>
      <c r="H46" s="676">
        <f>H47+H48</f>
        <v>0</v>
      </c>
      <c r="I46" s="676">
        <f>I47+I48</f>
        <v>0</v>
      </c>
      <c r="J46" s="442">
        <f t="shared" si="2"/>
        <v>0</v>
      </c>
      <c r="L46" s="378"/>
      <c r="M46" s="378"/>
      <c r="N46" s="378"/>
      <c r="O46" s="378"/>
      <c r="X46" s="378"/>
      <c r="Y46" s="378"/>
      <c r="Z46" s="378"/>
    </row>
    <row r="47" spans="1:26" s="428" customFormat="1" ht="15.75">
      <c r="A47" s="422"/>
      <c r="B47" s="432" t="s">
        <v>333</v>
      </c>
      <c r="C47" s="444" t="s">
        <v>330</v>
      </c>
      <c r="D47" s="424"/>
      <c r="E47" s="434">
        <v>0</v>
      </c>
      <c r="F47" s="434">
        <v>0</v>
      </c>
      <c r="G47" s="435">
        <f t="shared" si="0"/>
        <v>0</v>
      </c>
      <c r="H47" s="674">
        <v>0</v>
      </c>
      <c r="I47" s="674">
        <v>0</v>
      </c>
      <c r="J47" s="436">
        <f t="shared" si="2"/>
        <v>0</v>
      </c>
      <c r="L47" s="378"/>
      <c r="M47" s="378"/>
      <c r="N47" s="378"/>
      <c r="O47" s="378"/>
      <c r="X47" s="378"/>
      <c r="Y47" s="378"/>
      <c r="Z47" s="378"/>
    </row>
    <row r="48" spans="1:26" s="428" customFormat="1" ht="15.75">
      <c r="A48" s="422"/>
      <c r="B48" s="432" t="s">
        <v>334</v>
      </c>
      <c r="C48" s="444" t="s">
        <v>160</v>
      </c>
      <c r="D48" s="424"/>
      <c r="E48" s="434">
        <v>0</v>
      </c>
      <c r="F48" s="434">
        <v>0</v>
      </c>
      <c r="G48" s="435">
        <f t="shared" si="0"/>
        <v>0</v>
      </c>
      <c r="H48" s="674">
        <v>0</v>
      </c>
      <c r="I48" s="674">
        <v>0</v>
      </c>
      <c r="J48" s="436">
        <f t="shared" si="2"/>
        <v>0</v>
      </c>
      <c r="L48" s="378"/>
      <c r="M48" s="378"/>
      <c r="N48" s="378"/>
      <c r="O48" s="378"/>
      <c r="X48" s="378"/>
      <c r="Y48" s="378"/>
      <c r="Z48" s="378"/>
    </row>
    <row r="49" spans="1:26" s="443" customFormat="1" ht="15.75">
      <c r="A49" s="438"/>
      <c r="B49" s="439" t="s">
        <v>12</v>
      </c>
      <c r="C49" s="456" t="s">
        <v>90</v>
      </c>
      <c r="D49" s="540" t="s">
        <v>553</v>
      </c>
      <c r="E49" s="425">
        <v>6912617</v>
      </c>
      <c r="F49" s="425">
        <v>866731</v>
      </c>
      <c r="G49" s="441">
        <f t="shared" si="0"/>
        <v>7779348</v>
      </c>
      <c r="H49" s="676">
        <v>5359199</v>
      </c>
      <c r="I49" s="676">
        <v>747121</v>
      </c>
      <c r="J49" s="442">
        <f t="shared" si="2"/>
        <v>6106320</v>
      </c>
      <c r="L49" s="378"/>
      <c r="M49" s="378"/>
      <c r="N49" s="378"/>
      <c r="O49" s="378"/>
      <c r="X49" s="378"/>
      <c r="Y49" s="378"/>
      <c r="Z49" s="378"/>
    </row>
    <row r="50" spans="1:26" s="428" customFormat="1" ht="15.75">
      <c r="A50" s="422"/>
      <c r="B50" s="430" t="s">
        <v>17</v>
      </c>
      <c r="C50" s="430" t="s">
        <v>91</v>
      </c>
      <c r="D50" s="540" t="s">
        <v>243</v>
      </c>
      <c r="E50" s="425">
        <f>E51+E52</f>
        <v>991047</v>
      </c>
      <c r="F50" s="425">
        <f>F51+F52</f>
        <v>128667</v>
      </c>
      <c r="G50" s="426">
        <f t="shared" si="0"/>
        <v>1119714</v>
      </c>
      <c r="H50" s="676">
        <f>H51+H52</f>
        <v>848468</v>
      </c>
      <c r="I50" s="676">
        <f>I51+I52</f>
        <v>115182</v>
      </c>
      <c r="J50" s="427">
        <f t="shared" si="2"/>
        <v>963650</v>
      </c>
      <c r="L50" s="378"/>
      <c r="M50" s="378"/>
      <c r="N50" s="378"/>
      <c r="O50" s="378"/>
      <c r="X50" s="378"/>
      <c r="Y50" s="378"/>
      <c r="Z50" s="378"/>
    </row>
    <row r="51" spans="1:26" s="428" customFormat="1" ht="15.75">
      <c r="A51" s="422"/>
      <c r="B51" s="433" t="s">
        <v>61</v>
      </c>
      <c r="C51" s="444" t="s">
        <v>11</v>
      </c>
      <c r="D51" s="446"/>
      <c r="E51" s="434">
        <v>6388</v>
      </c>
      <c r="F51" s="434">
        <v>0</v>
      </c>
      <c r="G51" s="435">
        <f t="shared" si="0"/>
        <v>6388</v>
      </c>
      <c r="H51" s="674">
        <v>6388</v>
      </c>
      <c r="I51" s="674">
        <v>0</v>
      </c>
      <c r="J51" s="436">
        <f t="shared" si="2"/>
        <v>6388</v>
      </c>
      <c r="L51" s="378"/>
      <c r="M51" s="378"/>
      <c r="N51" s="378"/>
      <c r="O51" s="378"/>
      <c r="X51" s="378"/>
      <c r="Y51" s="378"/>
      <c r="Z51" s="378"/>
    </row>
    <row r="52" spans="1:26" ht="15.75">
      <c r="A52" s="400"/>
      <c r="B52" s="452" t="s">
        <v>62</v>
      </c>
      <c r="C52" s="453" t="s">
        <v>1</v>
      </c>
      <c r="D52" s="437"/>
      <c r="E52" s="434">
        <v>984659</v>
      </c>
      <c r="F52" s="434">
        <v>128667</v>
      </c>
      <c r="G52" s="435">
        <f t="shared" si="0"/>
        <v>1113326</v>
      </c>
      <c r="H52" s="434">
        <v>842080</v>
      </c>
      <c r="I52" s="434">
        <v>115182</v>
      </c>
      <c r="J52" s="436">
        <f t="shared" si="2"/>
        <v>957262</v>
      </c>
      <c r="L52" s="378"/>
      <c r="M52" s="378"/>
      <c r="N52" s="378"/>
      <c r="O52" s="378"/>
      <c r="X52" s="378"/>
      <c r="Y52" s="378"/>
      <c r="Z52" s="378"/>
    </row>
    <row r="53" spans="1:26" ht="15.75">
      <c r="A53" s="400"/>
      <c r="B53" s="439" t="s">
        <v>16</v>
      </c>
      <c r="C53" s="456" t="s">
        <v>249</v>
      </c>
      <c r="D53" s="540" t="s">
        <v>244</v>
      </c>
      <c r="E53" s="425">
        <v>1284079</v>
      </c>
      <c r="F53" s="425">
        <v>0</v>
      </c>
      <c r="G53" s="441">
        <f t="shared" si="0"/>
        <v>1284079</v>
      </c>
      <c r="H53" s="425">
        <v>652633</v>
      </c>
      <c r="I53" s="425">
        <v>0</v>
      </c>
      <c r="J53" s="442">
        <f t="shared" si="2"/>
        <v>652633</v>
      </c>
      <c r="L53" s="378"/>
      <c r="M53" s="378"/>
      <c r="N53" s="378"/>
      <c r="O53" s="378"/>
      <c r="X53" s="378"/>
      <c r="Y53" s="378"/>
      <c r="Z53" s="378"/>
    </row>
    <row r="54" spans="1:26" s="428" customFormat="1" ht="15.75">
      <c r="A54" s="422"/>
      <c r="B54" s="430" t="s">
        <v>18</v>
      </c>
      <c r="C54" s="430" t="s">
        <v>335</v>
      </c>
      <c r="D54" s="446"/>
      <c r="E54" s="425">
        <v>0</v>
      </c>
      <c r="F54" s="425">
        <v>223</v>
      </c>
      <c r="G54" s="426">
        <f t="shared" si="0"/>
        <v>223</v>
      </c>
      <c r="H54" s="425">
        <v>0</v>
      </c>
      <c r="I54" s="425">
        <v>30727</v>
      </c>
      <c r="J54" s="427">
        <f t="shared" si="2"/>
        <v>30727</v>
      </c>
      <c r="L54" s="378"/>
      <c r="M54" s="378"/>
      <c r="N54" s="378"/>
      <c r="O54" s="378"/>
      <c r="X54" s="378"/>
      <c r="Y54" s="378"/>
      <c r="Z54" s="378"/>
    </row>
    <row r="55" spans="1:26" ht="15.75">
      <c r="A55" s="400"/>
      <c r="B55" s="430" t="s">
        <v>19</v>
      </c>
      <c r="C55" s="430" t="s">
        <v>336</v>
      </c>
      <c r="D55" s="540" t="s">
        <v>278</v>
      </c>
      <c r="E55" s="425">
        <v>6102835</v>
      </c>
      <c r="F55" s="425">
        <v>175878</v>
      </c>
      <c r="G55" s="426">
        <f t="shared" si="0"/>
        <v>6278713</v>
      </c>
      <c r="H55" s="425">
        <v>4405432</v>
      </c>
      <c r="I55" s="425">
        <v>37859</v>
      </c>
      <c r="J55" s="427">
        <f t="shared" si="2"/>
        <v>4443291</v>
      </c>
      <c r="L55" s="378"/>
      <c r="M55" s="378"/>
      <c r="N55" s="378"/>
      <c r="O55" s="378"/>
      <c r="X55" s="378"/>
      <c r="Y55" s="378"/>
      <c r="Z55" s="378"/>
    </row>
    <row r="56" spans="1:26" ht="15.75">
      <c r="A56" s="400"/>
      <c r="B56" s="462" t="s">
        <v>20</v>
      </c>
      <c r="C56" s="456" t="s">
        <v>441</v>
      </c>
      <c r="D56" s="540" t="s">
        <v>247</v>
      </c>
      <c r="E56" s="425">
        <v>33631963</v>
      </c>
      <c r="F56" s="425">
        <v>5114013</v>
      </c>
      <c r="G56" s="441">
        <f t="shared" si="0"/>
        <v>38745976</v>
      </c>
      <c r="H56" s="425">
        <v>12670670</v>
      </c>
      <c r="I56" s="425">
        <v>5554351</v>
      </c>
      <c r="J56" s="442">
        <f t="shared" si="2"/>
        <v>18225021</v>
      </c>
      <c r="L56" s="378"/>
      <c r="M56" s="378"/>
      <c r="N56" s="378"/>
      <c r="O56" s="378"/>
      <c r="X56" s="378"/>
      <c r="Y56" s="378"/>
      <c r="Z56" s="378"/>
    </row>
    <row r="57" spans="1:26" ht="15.75">
      <c r="A57" s="400"/>
      <c r="B57" s="423"/>
      <c r="C57" s="440"/>
      <c r="D57" s="424"/>
      <c r="E57" s="402"/>
      <c r="F57" s="463"/>
      <c r="G57" s="464"/>
      <c r="H57" s="402"/>
      <c r="I57" s="463"/>
      <c r="J57" s="465"/>
      <c r="L57" s="378"/>
      <c r="M57" s="378"/>
      <c r="N57" s="378"/>
      <c r="O57" s="378"/>
      <c r="X57" s="378"/>
      <c r="Y57" s="378"/>
      <c r="Z57" s="378"/>
    </row>
    <row r="58" spans="1:26" ht="15.75" customHeight="1">
      <c r="A58" s="415"/>
      <c r="B58" s="416"/>
      <c r="C58" s="466" t="s">
        <v>418</v>
      </c>
      <c r="D58" s="467"/>
      <c r="E58" s="468">
        <f>+E11+E28+E36+E39+E49+E50+E53+E54+E55+E56</f>
        <v>629701697</v>
      </c>
      <c r="F58" s="468">
        <f>+F11+F28+F36+F39+F49+F50+F53+F54+F55+F56</f>
        <v>593735471</v>
      </c>
      <c r="G58" s="469">
        <f>+E58+F58</f>
        <v>1223437168</v>
      </c>
      <c r="H58" s="468">
        <f>+H11+H28+H36+H39+H49+H50+H53+H54+H55+H56</f>
        <v>414793046</v>
      </c>
      <c r="I58" s="468">
        <f>+I11+I28+I36+I39+I49+I50+I53+I54+I55+I56</f>
        <v>435682554</v>
      </c>
      <c r="J58" s="470">
        <f>+H58+I58</f>
        <v>850475600</v>
      </c>
      <c r="L58" s="378"/>
      <c r="M58" s="378"/>
      <c r="N58" s="378"/>
      <c r="O58" s="378"/>
      <c r="X58" s="378"/>
      <c r="Y58" s="378"/>
      <c r="Z58" s="378"/>
    </row>
    <row r="59" spans="1:9" ht="15.75">
      <c r="A59" s="401"/>
      <c r="B59" s="401"/>
      <c r="C59" s="453"/>
      <c r="D59" s="453"/>
      <c r="E59" s="401"/>
      <c r="F59" s="471"/>
      <c r="H59" s="401"/>
      <c r="I59" s="471"/>
    </row>
    <row r="60" spans="1:4" ht="18.75">
      <c r="A60" s="401"/>
      <c r="B60" s="395" t="s">
        <v>246</v>
      </c>
      <c r="C60" s="472"/>
      <c r="D60" s="453"/>
    </row>
    <row r="61" spans="1:10" ht="15.75">
      <c r="A61" s="401"/>
      <c r="B61" s="474"/>
      <c r="E61" s="475"/>
      <c r="F61" s="475"/>
      <c r="G61" s="476"/>
      <c r="H61" s="475"/>
      <c r="I61" s="475"/>
      <c r="J61" s="476"/>
    </row>
    <row r="62" spans="1:10" ht="15.75">
      <c r="A62" s="477"/>
      <c r="B62" s="477"/>
      <c r="C62" s="477"/>
      <c r="D62" s="477"/>
      <c r="E62" s="471"/>
      <c r="F62" s="471"/>
      <c r="H62" s="478"/>
      <c r="I62" s="478"/>
      <c r="J62" s="478"/>
    </row>
    <row r="63" spans="1:10" ht="12.75">
      <c r="A63" s="477"/>
      <c r="B63" s="477"/>
      <c r="C63" s="477"/>
      <c r="D63" s="477"/>
      <c r="E63" s="477"/>
      <c r="G63" s="479"/>
      <c r="H63" s="477"/>
      <c r="J63" s="479"/>
    </row>
    <row r="64" spans="1:10" ht="12.75">
      <c r="A64" s="477"/>
      <c r="B64" s="477"/>
      <c r="C64" s="477"/>
      <c r="D64" s="477"/>
      <c r="E64" s="477"/>
      <c r="G64" s="480"/>
      <c r="H64" s="477"/>
      <c r="J64" s="480"/>
    </row>
    <row r="65" spans="1:8" ht="12.75">
      <c r="A65" s="477"/>
      <c r="B65" s="477"/>
      <c r="C65" s="477"/>
      <c r="D65" s="477"/>
      <c r="E65" s="477"/>
      <c r="H65" s="477"/>
    </row>
    <row r="66" spans="1:8" ht="12.75">
      <c r="A66" s="477"/>
      <c r="B66" s="477"/>
      <c r="C66" s="477"/>
      <c r="D66" s="477"/>
      <c r="E66" s="477"/>
      <c r="H66" s="477"/>
    </row>
    <row r="67" spans="1:8" ht="12.75">
      <c r="A67" s="477"/>
      <c r="B67" s="477"/>
      <c r="C67" s="477"/>
      <c r="D67" s="477"/>
      <c r="E67" s="477"/>
      <c r="H67" s="477"/>
    </row>
    <row r="68" spans="1:8" ht="12.75">
      <c r="A68" s="477"/>
      <c r="B68" s="477"/>
      <c r="C68" s="477"/>
      <c r="D68" s="477"/>
      <c r="E68" s="477"/>
      <c r="H68" s="477"/>
    </row>
  </sheetData>
  <sheetProtection/>
  <mergeCells count="1">
    <mergeCell ref="E6:J7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50" r:id="rId1"/>
  <headerFooter differentFirst="1" alignWithMargins="0">
    <oddFooter>&amp;C&amp;"Times New Roman,Normal"&amp;16 4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showGridLines="0" zoomScale="70" zoomScaleNormal="70" zoomScalePageLayoutView="0" workbookViewId="0" topLeftCell="A1">
      <selection activeCell="A1" sqref="A1"/>
    </sheetView>
  </sheetViews>
  <sheetFormatPr defaultColWidth="14.140625" defaultRowHeight="12.75"/>
  <cols>
    <col min="1" max="1" width="2.00390625" style="483" customWidth="1"/>
    <col min="2" max="2" width="7.7109375" style="483" customWidth="1"/>
    <col min="3" max="3" width="94.00390625" style="483" customWidth="1"/>
    <col min="4" max="4" width="8.7109375" style="533" customWidth="1"/>
    <col min="5" max="5" width="14.7109375" style="479" customWidth="1"/>
    <col min="6" max="6" width="14.7109375" style="473" customWidth="1"/>
    <col min="7" max="7" width="15.421875" style="399" bestFit="1" customWidth="1"/>
    <col min="8" max="8" width="14.421875" style="483" bestFit="1" customWidth="1"/>
    <col min="9" max="11" width="14.140625" style="483" customWidth="1"/>
    <col min="12" max="12" width="15.00390625" style="483" customWidth="1"/>
    <col min="13" max="13" width="14.140625" style="483" customWidth="1"/>
    <col min="14" max="14" width="15.00390625" style="483" bestFit="1" customWidth="1"/>
    <col min="15" max="16384" width="14.140625" style="483" customWidth="1"/>
  </cols>
  <sheetData>
    <row r="2" spans="1:10" ht="20.25">
      <c r="A2" s="379" t="s">
        <v>237</v>
      </c>
      <c r="B2" s="481"/>
      <c r="C2" s="481"/>
      <c r="D2" s="482"/>
      <c r="E2" s="380"/>
      <c r="F2" s="382"/>
      <c r="G2" s="380"/>
      <c r="H2" s="380"/>
      <c r="I2" s="380"/>
      <c r="J2" s="383"/>
    </row>
    <row r="3" spans="1:10" ht="20.25">
      <c r="A3" s="385" t="str">
        <f>a!A4</f>
        <v>30 Eylül 2022 Tarihi İtibarıyla Konsolide Bilanço (Finansal Durum Tablosu)</v>
      </c>
      <c r="B3" s="484"/>
      <c r="C3" s="484"/>
      <c r="D3" s="484"/>
      <c r="E3" s="387"/>
      <c r="F3" s="387"/>
      <c r="G3" s="387"/>
      <c r="H3" s="387"/>
      <c r="I3" s="387"/>
      <c r="J3" s="388"/>
    </row>
    <row r="4" spans="1:10" ht="18.75">
      <c r="A4" s="400"/>
      <c r="B4" s="401"/>
      <c r="C4" s="401"/>
      <c r="D4" s="485"/>
      <c r="E4" s="391"/>
      <c r="F4" s="392"/>
      <c r="G4" s="393"/>
      <c r="H4" s="393"/>
      <c r="I4" s="393"/>
      <c r="J4" s="394"/>
    </row>
    <row r="5" spans="1:10" ht="15.75" customHeight="1">
      <c r="A5" s="396"/>
      <c r="B5" s="397"/>
      <c r="C5" s="397"/>
      <c r="D5" s="486"/>
      <c r="E5" s="677" t="s">
        <v>283</v>
      </c>
      <c r="F5" s="678"/>
      <c r="G5" s="678"/>
      <c r="H5" s="678" t="s">
        <v>283</v>
      </c>
      <c r="I5" s="678"/>
      <c r="J5" s="679"/>
    </row>
    <row r="6" spans="1:10" ht="15.75">
      <c r="A6" s="400"/>
      <c r="B6" s="401"/>
      <c r="C6" s="401"/>
      <c r="D6" s="487"/>
      <c r="E6" s="680"/>
      <c r="F6" s="681"/>
      <c r="G6" s="681"/>
      <c r="H6" s="681"/>
      <c r="I6" s="681"/>
      <c r="J6" s="682"/>
    </row>
    <row r="7" spans="1:10" ht="15.75">
      <c r="A7" s="400"/>
      <c r="B7" s="401"/>
      <c r="C7" s="401"/>
      <c r="D7" s="487"/>
      <c r="E7" s="403"/>
      <c r="F7" s="404" t="s">
        <v>88</v>
      </c>
      <c r="G7" s="405"/>
      <c r="H7" s="406"/>
      <c r="I7" s="406" t="s">
        <v>528</v>
      </c>
      <c r="J7" s="407"/>
    </row>
    <row r="8" spans="1:10" ht="18.75">
      <c r="A8" s="400"/>
      <c r="B8" s="401"/>
      <c r="C8" s="488" t="s">
        <v>409</v>
      </c>
      <c r="D8" s="487" t="s">
        <v>67</v>
      </c>
      <c r="E8" s="410"/>
      <c r="F8" s="411" t="str">
        <f>a!F9</f>
        <v>30 Eylül 2022</v>
      </c>
      <c r="G8" s="412"/>
      <c r="H8" s="413"/>
      <c r="I8" s="411" t="str">
        <f>a!I9</f>
        <v>31 Aralık 2021</v>
      </c>
      <c r="J8" s="414"/>
    </row>
    <row r="9" spans="1:10" ht="15.75">
      <c r="A9" s="415"/>
      <c r="B9" s="416"/>
      <c r="C9" s="489"/>
      <c r="D9" s="490"/>
      <c r="E9" s="419" t="s">
        <v>85</v>
      </c>
      <c r="F9" s="420" t="s">
        <v>86</v>
      </c>
      <c r="G9" s="419" t="s">
        <v>87</v>
      </c>
      <c r="H9" s="419" t="s">
        <v>85</v>
      </c>
      <c r="I9" s="419" t="s">
        <v>86</v>
      </c>
      <c r="J9" s="421" t="s">
        <v>87</v>
      </c>
    </row>
    <row r="10" spans="1:26" s="494" customFormat="1" ht="15.75">
      <c r="A10" s="491"/>
      <c r="B10" s="492" t="s">
        <v>10</v>
      </c>
      <c r="C10" s="492" t="s">
        <v>50</v>
      </c>
      <c r="D10" s="542" t="s">
        <v>554</v>
      </c>
      <c r="E10" s="425">
        <v>333025112</v>
      </c>
      <c r="F10" s="425">
        <v>523201264</v>
      </c>
      <c r="G10" s="426">
        <f>+E10+F10</f>
        <v>856226376</v>
      </c>
      <c r="H10" s="425">
        <v>178400797</v>
      </c>
      <c r="I10" s="425">
        <v>404432629</v>
      </c>
      <c r="J10" s="427">
        <f>SUM(H10:I10)</f>
        <v>582833426</v>
      </c>
      <c r="L10" s="534"/>
      <c r="M10" s="534"/>
      <c r="N10" s="534"/>
      <c r="X10" s="534"/>
      <c r="Y10" s="534"/>
      <c r="Z10" s="534"/>
    </row>
    <row r="11" spans="1:26" s="494" customFormat="1" ht="15.75">
      <c r="A11" s="491"/>
      <c r="B11" s="495" t="s">
        <v>15</v>
      </c>
      <c r="C11" s="496" t="s">
        <v>226</v>
      </c>
      <c r="D11" s="542" t="s">
        <v>555</v>
      </c>
      <c r="E11" s="425">
        <v>4199534</v>
      </c>
      <c r="F11" s="425">
        <v>47610301</v>
      </c>
      <c r="G11" s="426">
        <f aca="true" t="shared" si="0" ref="G11:G56">+E11+F11</f>
        <v>51809835</v>
      </c>
      <c r="H11" s="425">
        <v>2771981</v>
      </c>
      <c r="I11" s="425">
        <v>40854748</v>
      </c>
      <c r="J11" s="427">
        <f>SUM(H11:I11)</f>
        <v>43626729</v>
      </c>
      <c r="L11" s="534"/>
      <c r="M11" s="534"/>
      <c r="N11" s="534"/>
      <c r="X11" s="534"/>
      <c r="Y11" s="534"/>
      <c r="Z11" s="534"/>
    </row>
    <row r="12" spans="1:26" s="494" customFormat="1" ht="15.75">
      <c r="A12" s="491"/>
      <c r="B12" s="495" t="s">
        <v>14</v>
      </c>
      <c r="C12" s="496" t="s">
        <v>227</v>
      </c>
      <c r="D12" s="542" t="s">
        <v>556</v>
      </c>
      <c r="E12" s="425">
        <v>8451167</v>
      </c>
      <c r="F12" s="425">
        <v>7166837</v>
      </c>
      <c r="G12" s="426">
        <f t="shared" si="0"/>
        <v>15618004</v>
      </c>
      <c r="H12" s="425">
        <v>9119851</v>
      </c>
      <c r="I12" s="425">
        <v>6822938</v>
      </c>
      <c r="J12" s="427">
        <f>SUM(H12:I12)</f>
        <v>15942789</v>
      </c>
      <c r="L12" s="534"/>
      <c r="M12" s="534"/>
      <c r="N12" s="534"/>
      <c r="X12" s="534"/>
      <c r="Y12" s="534"/>
      <c r="Z12" s="534"/>
    </row>
    <row r="13" spans="1:26" s="494" customFormat="1" ht="15.75">
      <c r="A13" s="491"/>
      <c r="B13" s="492" t="s">
        <v>13</v>
      </c>
      <c r="C13" s="497" t="s">
        <v>89</v>
      </c>
      <c r="D13" s="542" t="s">
        <v>557</v>
      </c>
      <c r="E13" s="431">
        <f>+SUM(E14:E16)</f>
        <v>1626853</v>
      </c>
      <c r="F13" s="431">
        <f>+SUM(F14:F16)</f>
        <v>16588525</v>
      </c>
      <c r="G13" s="426">
        <f t="shared" si="0"/>
        <v>18215378</v>
      </c>
      <c r="H13" s="431">
        <v>5671907</v>
      </c>
      <c r="I13" s="431">
        <v>19972964</v>
      </c>
      <c r="J13" s="427">
        <f>SUM(H13:I13)</f>
        <v>25644871</v>
      </c>
      <c r="L13" s="534"/>
      <c r="M13" s="534"/>
      <c r="N13" s="534"/>
      <c r="X13" s="534"/>
      <c r="Y13" s="534"/>
      <c r="Z13" s="534"/>
    </row>
    <row r="14" spans="1:26" ht="15.75">
      <c r="A14" s="498"/>
      <c r="B14" s="499" t="s">
        <v>46</v>
      </c>
      <c r="C14" s="500" t="s">
        <v>3</v>
      </c>
      <c r="D14" s="501"/>
      <c r="E14" s="434">
        <v>1038568</v>
      </c>
      <c r="F14" s="434">
        <v>168876</v>
      </c>
      <c r="G14" s="502">
        <f t="shared" si="0"/>
        <v>1207444</v>
      </c>
      <c r="H14" s="434">
        <v>4673647</v>
      </c>
      <c r="I14" s="434">
        <v>0</v>
      </c>
      <c r="J14" s="436">
        <f aca="true" t="shared" si="1" ref="J14:J56">SUM(H14:I14)</f>
        <v>4673647</v>
      </c>
      <c r="L14" s="534"/>
      <c r="M14" s="534"/>
      <c r="N14" s="534"/>
      <c r="X14" s="534"/>
      <c r="Y14" s="534"/>
      <c r="Z14" s="534"/>
    </row>
    <row r="15" spans="1:26" ht="15.75">
      <c r="A15" s="498"/>
      <c r="B15" s="499" t="s">
        <v>47</v>
      </c>
      <c r="C15" s="500" t="s">
        <v>4</v>
      </c>
      <c r="D15" s="501"/>
      <c r="E15" s="434">
        <v>0</v>
      </c>
      <c r="F15" s="434">
        <v>0</v>
      </c>
      <c r="G15" s="502">
        <f t="shared" si="0"/>
        <v>0</v>
      </c>
      <c r="H15" s="434">
        <v>0</v>
      </c>
      <c r="I15" s="434">
        <v>0</v>
      </c>
      <c r="J15" s="436">
        <f t="shared" si="1"/>
        <v>0</v>
      </c>
      <c r="L15" s="534"/>
      <c r="M15" s="534"/>
      <c r="N15" s="534"/>
      <c r="X15" s="534"/>
      <c r="Y15" s="534"/>
      <c r="Z15" s="534"/>
    </row>
    <row r="16" spans="1:26" ht="15.75">
      <c r="A16" s="498"/>
      <c r="B16" s="499" t="s">
        <v>68</v>
      </c>
      <c r="C16" s="500" t="s">
        <v>5</v>
      </c>
      <c r="D16" s="501"/>
      <c r="E16" s="434">
        <v>588285</v>
      </c>
      <c r="F16" s="434">
        <v>16419649</v>
      </c>
      <c r="G16" s="502">
        <f t="shared" si="0"/>
        <v>17007934</v>
      </c>
      <c r="H16" s="434">
        <v>998260</v>
      </c>
      <c r="I16" s="434">
        <v>19972964</v>
      </c>
      <c r="J16" s="436">
        <f t="shared" si="1"/>
        <v>20971224</v>
      </c>
      <c r="L16" s="534"/>
      <c r="M16" s="534"/>
      <c r="N16" s="534"/>
      <c r="X16" s="534"/>
      <c r="Y16" s="534"/>
      <c r="Z16" s="534"/>
    </row>
    <row r="17" spans="1:26" s="494" customFormat="1" ht="15.75">
      <c r="A17" s="491"/>
      <c r="B17" s="492" t="s">
        <v>12</v>
      </c>
      <c r="C17" s="497" t="s">
        <v>2</v>
      </c>
      <c r="D17" s="493"/>
      <c r="E17" s="431">
        <f>E18+E19</f>
        <v>0</v>
      </c>
      <c r="F17" s="431">
        <f>F18+F19</f>
        <v>0</v>
      </c>
      <c r="G17" s="426">
        <f>+E17+F17</f>
        <v>0</v>
      </c>
      <c r="H17" s="431">
        <v>0</v>
      </c>
      <c r="I17" s="431">
        <v>0</v>
      </c>
      <c r="J17" s="427">
        <f t="shared" si="1"/>
        <v>0</v>
      </c>
      <c r="L17" s="534"/>
      <c r="M17" s="534"/>
      <c r="N17" s="534"/>
      <c r="X17" s="534"/>
      <c r="Y17" s="534"/>
      <c r="Z17" s="534"/>
    </row>
    <row r="18" spans="1:26" ht="15.75">
      <c r="A18" s="498"/>
      <c r="B18" s="499" t="s">
        <v>43</v>
      </c>
      <c r="C18" s="500" t="s">
        <v>337</v>
      </c>
      <c r="D18" s="501"/>
      <c r="E18" s="434">
        <v>0</v>
      </c>
      <c r="F18" s="434">
        <v>0</v>
      </c>
      <c r="G18" s="502">
        <f>+E18+F18</f>
        <v>0</v>
      </c>
      <c r="H18" s="434">
        <v>0</v>
      </c>
      <c r="I18" s="434">
        <v>0</v>
      </c>
      <c r="J18" s="436">
        <f t="shared" si="1"/>
        <v>0</v>
      </c>
      <c r="L18" s="534"/>
      <c r="M18" s="534"/>
      <c r="N18" s="534"/>
      <c r="X18" s="534"/>
      <c r="Y18" s="534"/>
      <c r="Z18" s="534"/>
    </row>
    <row r="19" spans="1:26" ht="15.75">
      <c r="A19" s="498"/>
      <c r="B19" s="499" t="s">
        <v>44</v>
      </c>
      <c r="C19" s="500" t="s">
        <v>1</v>
      </c>
      <c r="D19" s="501"/>
      <c r="E19" s="434">
        <v>0</v>
      </c>
      <c r="F19" s="434">
        <v>0</v>
      </c>
      <c r="G19" s="502">
        <f>+E19+F19</f>
        <v>0</v>
      </c>
      <c r="H19" s="434">
        <v>0</v>
      </c>
      <c r="I19" s="434">
        <v>0</v>
      </c>
      <c r="J19" s="436">
        <f t="shared" si="1"/>
        <v>0</v>
      </c>
      <c r="L19" s="534"/>
      <c r="M19" s="534"/>
      <c r="N19" s="534"/>
      <c r="X19" s="534"/>
      <c r="Y19" s="534"/>
      <c r="Z19" s="534"/>
    </row>
    <row r="20" spans="1:26" s="494" customFormat="1" ht="31.5">
      <c r="A20" s="491"/>
      <c r="B20" s="495" t="s">
        <v>17</v>
      </c>
      <c r="C20" s="503" t="s">
        <v>338</v>
      </c>
      <c r="D20" s="457" t="s">
        <v>559</v>
      </c>
      <c r="E20" s="425">
        <v>0</v>
      </c>
      <c r="F20" s="425">
        <v>28731869</v>
      </c>
      <c r="G20" s="426">
        <f t="shared" si="0"/>
        <v>28731869</v>
      </c>
      <c r="H20" s="425">
        <v>0</v>
      </c>
      <c r="I20" s="425">
        <v>24183368</v>
      </c>
      <c r="J20" s="427">
        <f t="shared" si="1"/>
        <v>24183368</v>
      </c>
      <c r="L20" s="534"/>
      <c r="M20" s="534"/>
      <c r="N20" s="534"/>
      <c r="X20" s="534"/>
      <c r="Y20" s="534"/>
      <c r="Z20" s="534"/>
    </row>
    <row r="21" spans="1:26" s="494" customFormat="1" ht="15.75">
      <c r="A21" s="491"/>
      <c r="B21" s="492" t="s">
        <v>16</v>
      </c>
      <c r="C21" s="504" t="s">
        <v>339</v>
      </c>
      <c r="D21" s="542" t="s">
        <v>558</v>
      </c>
      <c r="E21" s="425">
        <f>SUM(E22:E23)</f>
        <v>5469056</v>
      </c>
      <c r="F21" s="425">
        <f>SUM(F22:F23)</f>
        <v>10799657</v>
      </c>
      <c r="G21" s="426">
        <f t="shared" si="0"/>
        <v>16268713</v>
      </c>
      <c r="H21" s="425">
        <v>6951853</v>
      </c>
      <c r="I21" s="425">
        <v>6476882</v>
      </c>
      <c r="J21" s="427">
        <f t="shared" si="1"/>
        <v>13428735</v>
      </c>
      <c r="L21" s="534"/>
      <c r="M21" s="534"/>
      <c r="N21" s="534"/>
      <c r="X21" s="534"/>
      <c r="Y21" s="534"/>
      <c r="Z21" s="534"/>
    </row>
    <row r="22" spans="1:26" ht="15.75">
      <c r="A22" s="498"/>
      <c r="B22" s="500" t="s">
        <v>340</v>
      </c>
      <c r="C22" s="505" t="s">
        <v>341</v>
      </c>
      <c r="D22" s="493"/>
      <c r="E22" s="434">
        <v>5447197</v>
      </c>
      <c r="F22" s="434">
        <v>10782071</v>
      </c>
      <c r="G22" s="502">
        <f>+E22+F22</f>
        <v>16229268</v>
      </c>
      <c r="H22" s="434">
        <v>6910642</v>
      </c>
      <c r="I22" s="434">
        <v>6137677</v>
      </c>
      <c r="J22" s="436">
        <f t="shared" si="1"/>
        <v>13048319</v>
      </c>
      <c r="L22" s="534"/>
      <c r="M22" s="534"/>
      <c r="N22" s="534"/>
      <c r="X22" s="534"/>
      <c r="Y22" s="534"/>
      <c r="Z22" s="534"/>
    </row>
    <row r="23" spans="1:26" ht="15.75">
      <c r="A23" s="498"/>
      <c r="B23" s="500" t="s">
        <v>342</v>
      </c>
      <c r="C23" s="505" t="s">
        <v>343</v>
      </c>
      <c r="D23" s="493"/>
      <c r="E23" s="434">
        <v>21859</v>
      </c>
      <c r="F23" s="434">
        <v>17586</v>
      </c>
      <c r="G23" s="502">
        <f>+E23+F23</f>
        <v>39445</v>
      </c>
      <c r="H23" s="434">
        <v>41211</v>
      </c>
      <c r="I23" s="434">
        <v>339205</v>
      </c>
      <c r="J23" s="436">
        <f t="shared" si="1"/>
        <v>380416</v>
      </c>
      <c r="L23" s="534"/>
      <c r="M23" s="534"/>
      <c r="N23" s="534"/>
      <c r="X23" s="534"/>
      <c r="Y23" s="534"/>
      <c r="Z23" s="534"/>
    </row>
    <row r="24" spans="1:26" s="494" customFormat="1" ht="15.75">
      <c r="A24" s="491"/>
      <c r="B24" s="492" t="s">
        <v>18</v>
      </c>
      <c r="C24" s="497" t="s">
        <v>344</v>
      </c>
      <c r="D24" s="542" t="s">
        <v>560</v>
      </c>
      <c r="E24" s="425">
        <v>0</v>
      </c>
      <c r="F24" s="425">
        <v>0</v>
      </c>
      <c r="G24" s="426">
        <f t="shared" si="0"/>
        <v>0</v>
      </c>
      <c r="H24" s="425">
        <v>0</v>
      </c>
      <c r="I24" s="425">
        <v>0</v>
      </c>
      <c r="J24" s="442">
        <f t="shared" si="1"/>
        <v>0</v>
      </c>
      <c r="L24" s="534"/>
      <c r="M24" s="534"/>
      <c r="N24" s="534"/>
      <c r="X24" s="534"/>
      <c r="Y24" s="534"/>
      <c r="Z24" s="534"/>
    </row>
    <row r="25" spans="1:26" s="494" customFormat="1" ht="15.75">
      <c r="A25" s="491"/>
      <c r="B25" s="492" t="s">
        <v>19</v>
      </c>
      <c r="C25" s="497" t="s">
        <v>345</v>
      </c>
      <c r="D25" s="542" t="s">
        <v>561</v>
      </c>
      <c r="E25" s="425">
        <v>927704</v>
      </c>
      <c r="F25" s="425">
        <v>352227</v>
      </c>
      <c r="G25" s="426">
        <f>+E25+F25</f>
        <v>1279931</v>
      </c>
      <c r="H25" s="425">
        <v>797919</v>
      </c>
      <c r="I25" s="425">
        <v>272119</v>
      </c>
      <c r="J25" s="427">
        <f t="shared" si="1"/>
        <v>1070038</v>
      </c>
      <c r="L25" s="534"/>
      <c r="M25" s="534"/>
      <c r="N25" s="534"/>
      <c r="X25" s="534"/>
      <c r="Y25" s="534"/>
      <c r="Z25" s="534"/>
    </row>
    <row r="26" spans="1:26" s="494" customFormat="1" ht="15.75">
      <c r="A26" s="491"/>
      <c r="B26" s="492" t="s">
        <v>346</v>
      </c>
      <c r="C26" s="497" t="s">
        <v>6</v>
      </c>
      <c r="D26" s="542" t="s">
        <v>562</v>
      </c>
      <c r="E26" s="431">
        <f>+SUM(E27:E30)</f>
        <v>6307916</v>
      </c>
      <c r="F26" s="431">
        <f>+SUM(F27:F30)</f>
        <v>12104169</v>
      </c>
      <c r="G26" s="426">
        <f>+E26+F26</f>
        <v>18412085</v>
      </c>
      <c r="H26" s="431">
        <f>+SUM(H27:H30)</f>
        <v>5226738</v>
      </c>
      <c r="I26" s="431">
        <f>+SUM(I27:I30)</f>
        <v>9493285</v>
      </c>
      <c r="J26" s="427">
        <f t="shared" si="1"/>
        <v>14720023</v>
      </c>
      <c r="L26" s="534"/>
      <c r="M26" s="534"/>
      <c r="N26" s="534"/>
      <c r="X26" s="534"/>
      <c r="Y26" s="534"/>
      <c r="Z26" s="534"/>
    </row>
    <row r="27" spans="1:26" ht="15.75">
      <c r="A27" s="498"/>
      <c r="B27" s="499" t="s">
        <v>158</v>
      </c>
      <c r="C27" s="506" t="s">
        <v>166</v>
      </c>
      <c r="D27" s="493"/>
      <c r="E27" s="434">
        <v>0</v>
      </c>
      <c r="F27" s="434">
        <v>0</v>
      </c>
      <c r="G27" s="502">
        <f t="shared" si="0"/>
        <v>0</v>
      </c>
      <c r="H27" s="434">
        <v>0</v>
      </c>
      <c r="I27" s="434">
        <v>0</v>
      </c>
      <c r="J27" s="436">
        <f t="shared" si="1"/>
        <v>0</v>
      </c>
      <c r="L27" s="534"/>
      <c r="M27" s="534"/>
      <c r="N27" s="534"/>
      <c r="X27" s="534"/>
      <c r="Y27" s="534"/>
      <c r="Z27" s="534"/>
    </row>
    <row r="28" spans="1:26" ht="15.75">
      <c r="A28" s="498"/>
      <c r="B28" s="499" t="s">
        <v>159</v>
      </c>
      <c r="C28" s="500" t="s">
        <v>189</v>
      </c>
      <c r="D28" s="501"/>
      <c r="E28" s="434">
        <v>2304978</v>
      </c>
      <c r="F28" s="434">
        <v>197492</v>
      </c>
      <c r="G28" s="502">
        <f t="shared" si="0"/>
        <v>2502470</v>
      </c>
      <c r="H28" s="434">
        <v>1841079</v>
      </c>
      <c r="I28" s="434">
        <v>176824</v>
      </c>
      <c r="J28" s="436">
        <f t="shared" si="1"/>
        <v>2017903</v>
      </c>
      <c r="L28" s="534"/>
      <c r="M28" s="534"/>
      <c r="N28" s="534"/>
      <c r="X28" s="534"/>
      <c r="Y28" s="534"/>
      <c r="Z28" s="534"/>
    </row>
    <row r="29" spans="1:26" ht="15.75">
      <c r="A29" s="498"/>
      <c r="B29" s="499" t="s">
        <v>184</v>
      </c>
      <c r="C29" s="500" t="s">
        <v>69</v>
      </c>
      <c r="D29" s="501"/>
      <c r="E29" s="434">
        <v>1221384</v>
      </c>
      <c r="F29" s="434">
        <v>724993</v>
      </c>
      <c r="G29" s="502">
        <f t="shared" si="0"/>
        <v>1946377</v>
      </c>
      <c r="H29" s="434">
        <v>1002438</v>
      </c>
      <c r="I29" s="434">
        <v>359409</v>
      </c>
      <c r="J29" s="436">
        <f t="shared" si="1"/>
        <v>1361847</v>
      </c>
      <c r="L29" s="534"/>
      <c r="M29" s="534"/>
      <c r="N29" s="534"/>
      <c r="X29" s="534"/>
      <c r="Y29" s="534"/>
      <c r="Z29" s="534"/>
    </row>
    <row r="30" spans="1:26" ht="15.75">
      <c r="A30" s="498"/>
      <c r="B30" s="499" t="s">
        <v>185</v>
      </c>
      <c r="C30" s="500" t="s">
        <v>7</v>
      </c>
      <c r="D30" s="501"/>
      <c r="E30" s="434">
        <v>2781554</v>
      </c>
      <c r="F30" s="434">
        <v>11181684</v>
      </c>
      <c r="G30" s="478">
        <f t="shared" si="0"/>
        <v>13963238</v>
      </c>
      <c r="H30" s="434">
        <v>2383221</v>
      </c>
      <c r="I30" s="434">
        <v>8957052</v>
      </c>
      <c r="J30" s="436">
        <f t="shared" si="1"/>
        <v>11340273</v>
      </c>
      <c r="L30" s="534"/>
      <c r="M30" s="534"/>
      <c r="N30" s="534"/>
      <c r="X30" s="534"/>
      <c r="Y30" s="534"/>
      <c r="Z30" s="534"/>
    </row>
    <row r="31" spans="1:26" s="494" customFormat="1" ht="15.75">
      <c r="A31" s="491"/>
      <c r="B31" s="507" t="s">
        <v>21</v>
      </c>
      <c r="C31" s="508" t="s">
        <v>347</v>
      </c>
      <c r="D31" s="542" t="s">
        <v>563</v>
      </c>
      <c r="E31" s="425">
        <v>7097115</v>
      </c>
      <c r="F31" s="425">
        <v>203785</v>
      </c>
      <c r="G31" s="509">
        <f t="shared" si="0"/>
        <v>7300900</v>
      </c>
      <c r="H31" s="425">
        <v>2842824</v>
      </c>
      <c r="I31" s="425">
        <v>130091</v>
      </c>
      <c r="J31" s="427">
        <f t="shared" si="1"/>
        <v>2972915</v>
      </c>
      <c r="L31" s="534"/>
      <c r="M31" s="534"/>
      <c r="N31" s="534"/>
      <c r="X31" s="534"/>
      <c r="Y31" s="534"/>
      <c r="Z31" s="534"/>
    </row>
    <row r="32" spans="1:26" s="494" customFormat="1" ht="15.75">
      <c r="A32" s="491"/>
      <c r="B32" s="507" t="s">
        <v>22</v>
      </c>
      <c r="C32" s="508" t="s">
        <v>348</v>
      </c>
      <c r="D32" s="542" t="s">
        <v>563</v>
      </c>
      <c r="E32" s="425">
        <v>3701</v>
      </c>
      <c r="F32" s="425">
        <v>74643</v>
      </c>
      <c r="G32" s="426">
        <f t="shared" si="0"/>
        <v>78344</v>
      </c>
      <c r="H32" s="425">
        <v>0</v>
      </c>
      <c r="I32" s="425">
        <v>55096</v>
      </c>
      <c r="J32" s="427">
        <f t="shared" si="1"/>
        <v>55096</v>
      </c>
      <c r="L32" s="534"/>
      <c r="M32" s="534"/>
      <c r="N32" s="534"/>
      <c r="X32" s="534"/>
      <c r="Y32" s="534"/>
      <c r="Z32" s="534"/>
    </row>
    <row r="33" spans="1:26" ht="31.5">
      <c r="A33" s="498"/>
      <c r="B33" s="510" t="s">
        <v>23</v>
      </c>
      <c r="C33" s="511" t="s">
        <v>349</v>
      </c>
      <c r="D33" s="457" t="s">
        <v>564</v>
      </c>
      <c r="E33" s="425">
        <f>E34+E35</f>
        <v>0</v>
      </c>
      <c r="F33" s="425">
        <f>F34+F35</f>
        <v>0</v>
      </c>
      <c r="G33" s="425">
        <f>G34+G35</f>
        <v>0</v>
      </c>
      <c r="H33" s="425">
        <f>H34+H35</f>
        <v>0</v>
      </c>
      <c r="I33" s="425">
        <v>0</v>
      </c>
      <c r="J33" s="427">
        <f t="shared" si="1"/>
        <v>0</v>
      </c>
      <c r="L33" s="662"/>
      <c r="M33" s="662"/>
      <c r="N33" s="662"/>
      <c r="X33" s="534"/>
      <c r="Y33" s="534"/>
      <c r="Z33" s="534"/>
    </row>
    <row r="34" spans="1:26" ht="15.75">
      <c r="A34" s="498"/>
      <c r="B34" s="512" t="s">
        <v>400</v>
      </c>
      <c r="C34" s="513" t="s">
        <v>250</v>
      </c>
      <c r="D34" s="514"/>
      <c r="E34" s="434">
        <v>0</v>
      </c>
      <c r="F34" s="434">
        <v>0</v>
      </c>
      <c r="G34" s="502">
        <f>+E34+F34</f>
        <v>0</v>
      </c>
      <c r="H34" s="434">
        <v>0</v>
      </c>
      <c r="I34" s="434">
        <v>0</v>
      </c>
      <c r="J34" s="436">
        <f t="shared" si="1"/>
        <v>0</v>
      </c>
      <c r="L34" s="662"/>
      <c r="M34" s="662"/>
      <c r="N34" s="662"/>
      <c r="X34" s="534"/>
      <c r="Y34" s="534"/>
      <c r="Z34" s="534"/>
    </row>
    <row r="35" spans="1:26" ht="15.75">
      <c r="A35" s="498"/>
      <c r="B35" s="512" t="s">
        <v>401</v>
      </c>
      <c r="C35" s="513" t="s">
        <v>251</v>
      </c>
      <c r="D35" s="514"/>
      <c r="E35" s="434">
        <v>0</v>
      </c>
      <c r="F35" s="434">
        <v>0</v>
      </c>
      <c r="G35" s="502">
        <f>+E35+F35</f>
        <v>0</v>
      </c>
      <c r="H35" s="434">
        <v>0</v>
      </c>
      <c r="I35" s="434">
        <v>0</v>
      </c>
      <c r="J35" s="436">
        <f t="shared" si="1"/>
        <v>0</v>
      </c>
      <c r="L35" s="662"/>
      <c r="M35" s="662"/>
      <c r="N35" s="662"/>
      <c r="X35" s="534"/>
      <c r="Y35" s="534"/>
      <c r="Z35" s="534"/>
    </row>
    <row r="36" spans="1:26" ht="15.75">
      <c r="A36" s="498"/>
      <c r="B36" s="492" t="s">
        <v>24</v>
      </c>
      <c r="C36" s="492" t="s">
        <v>350</v>
      </c>
      <c r="D36" s="543" t="s">
        <v>565</v>
      </c>
      <c r="E36" s="425">
        <f>E37+E38</f>
        <v>1026475</v>
      </c>
      <c r="F36" s="425">
        <f>F37+F38</f>
        <v>14183679</v>
      </c>
      <c r="G36" s="441">
        <f>+E36+F36</f>
        <v>15210154</v>
      </c>
      <c r="H36" s="425">
        <f>H37+H38</f>
        <v>1030662</v>
      </c>
      <c r="I36" s="425">
        <f>I37+I38</f>
        <v>9880843</v>
      </c>
      <c r="J36" s="427">
        <f t="shared" si="1"/>
        <v>10911505</v>
      </c>
      <c r="L36" s="662"/>
      <c r="M36" s="662"/>
      <c r="N36" s="662"/>
      <c r="X36" s="534"/>
      <c r="Y36" s="534"/>
      <c r="Z36" s="534"/>
    </row>
    <row r="37" spans="1:26" ht="15.75">
      <c r="A37" s="498"/>
      <c r="B37" s="513" t="s">
        <v>253</v>
      </c>
      <c r="C37" s="513" t="s">
        <v>186</v>
      </c>
      <c r="D37" s="514"/>
      <c r="E37" s="434">
        <v>0</v>
      </c>
      <c r="F37" s="434">
        <v>0</v>
      </c>
      <c r="G37" s="502">
        <f t="shared" si="0"/>
        <v>0</v>
      </c>
      <c r="H37" s="434">
        <v>0</v>
      </c>
      <c r="I37" s="434">
        <v>0</v>
      </c>
      <c r="J37" s="436">
        <f>SUM(H37:I37)</f>
        <v>0</v>
      </c>
      <c r="L37" s="662"/>
      <c r="M37" s="662"/>
      <c r="N37" s="662"/>
      <c r="X37" s="534"/>
      <c r="Y37" s="534"/>
      <c r="Z37" s="534"/>
    </row>
    <row r="38" spans="1:26" ht="15.75">
      <c r="A38" s="498"/>
      <c r="B38" s="513" t="s">
        <v>254</v>
      </c>
      <c r="C38" s="513" t="s">
        <v>351</v>
      </c>
      <c r="D38" s="514"/>
      <c r="E38" s="434">
        <v>1026475</v>
      </c>
      <c r="F38" s="434">
        <v>14183679</v>
      </c>
      <c r="G38" s="502">
        <f t="shared" si="0"/>
        <v>15210154</v>
      </c>
      <c r="H38" s="434">
        <v>1030662</v>
      </c>
      <c r="I38" s="434">
        <v>9880843</v>
      </c>
      <c r="J38" s="436">
        <f>SUM(H38:I38)</f>
        <v>10911505</v>
      </c>
      <c r="L38" s="662"/>
      <c r="M38" s="662"/>
      <c r="N38" s="662"/>
      <c r="X38" s="534"/>
      <c r="Y38" s="534"/>
      <c r="Z38" s="534"/>
    </row>
    <row r="39" spans="1:26" ht="15.75">
      <c r="A39" s="498"/>
      <c r="B39" s="508" t="s">
        <v>25</v>
      </c>
      <c r="C39" s="508" t="s">
        <v>352</v>
      </c>
      <c r="D39" s="543" t="s">
        <v>566</v>
      </c>
      <c r="E39" s="425">
        <v>48929742</v>
      </c>
      <c r="F39" s="425">
        <v>13687441</v>
      </c>
      <c r="G39" s="441">
        <f t="shared" si="0"/>
        <v>62617183</v>
      </c>
      <c r="H39" s="425">
        <v>29419434</v>
      </c>
      <c r="I39" s="425">
        <v>5365816</v>
      </c>
      <c r="J39" s="442">
        <f>SUM(H39:I39)</f>
        <v>34785250</v>
      </c>
      <c r="L39" s="662"/>
      <c r="M39" s="662"/>
      <c r="N39" s="662"/>
      <c r="X39" s="534"/>
      <c r="Y39" s="534"/>
      <c r="Z39" s="534"/>
    </row>
    <row r="40" spans="1:26" ht="15.75">
      <c r="A40" s="498"/>
      <c r="B40" s="492" t="s">
        <v>26</v>
      </c>
      <c r="C40" s="492" t="s">
        <v>277</v>
      </c>
      <c r="D40" s="543" t="s">
        <v>567</v>
      </c>
      <c r="E40" s="515">
        <f>E41+E42+E46+E47+E48+E53+E56</f>
        <v>132207347</v>
      </c>
      <c r="F40" s="515">
        <f>F41+F42+F46+F47+F48+F53+F56</f>
        <v>-538951</v>
      </c>
      <c r="G40" s="426">
        <f>+E40+F40</f>
        <v>131668396</v>
      </c>
      <c r="H40" s="515">
        <f>H41+H42+H46+H47+H48+H53+H56</f>
        <v>80399488</v>
      </c>
      <c r="I40" s="515">
        <f>I41+I42+I46+I47+I48+I53+I56</f>
        <v>-98633</v>
      </c>
      <c r="J40" s="442">
        <f t="shared" si="1"/>
        <v>80300855</v>
      </c>
      <c r="K40" s="630"/>
      <c r="L40" s="662"/>
      <c r="M40" s="662"/>
      <c r="N40" s="662"/>
      <c r="X40" s="534"/>
      <c r="Y40" s="534"/>
      <c r="Z40" s="534"/>
    </row>
    <row r="41" spans="1:26" ht="15.75">
      <c r="A41" s="498"/>
      <c r="B41" s="499" t="s">
        <v>178</v>
      </c>
      <c r="C41" s="500" t="s">
        <v>70</v>
      </c>
      <c r="D41" s="501"/>
      <c r="E41" s="434">
        <v>4200000</v>
      </c>
      <c r="F41" s="434">
        <v>0</v>
      </c>
      <c r="G41" s="502">
        <f t="shared" si="0"/>
        <v>4200000</v>
      </c>
      <c r="H41" s="434">
        <v>4200000</v>
      </c>
      <c r="I41" s="434">
        <v>0</v>
      </c>
      <c r="J41" s="436">
        <f t="shared" si="1"/>
        <v>4200000</v>
      </c>
      <c r="L41" s="662"/>
      <c r="M41" s="662"/>
      <c r="N41" s="662"/>
      <c r="X41" s="534"/>
      <c r="Y41" s="534"/>
      <c r="Z41" s="534"/>
    </row>
    <row r="42" spans="1:26" ht="15.75">
      <c r="A42" s="498"/>
      <c r="B42" s="499" t="s">
        <v>179</v>
      </c>
      <c r="C42" s="500" t="s">
        <v>71</v>
      </c>
      <c r="D42" s="493"/>
      <c r="E42" s="434">
        <f>SUM(E43:E45)</f>
        <v>784434</v>
      </c>
      <c r="F42" s="434">
        <f>SUM(F43:F45)</f>
        <v>0</v>
      </c>
      <c r="G42" s="502">
        <f t="shared" si="0"/>
        <v>784434</v>
      </c>
      <c r="H42" s="434">
        <f>SUM(H43:H45)</f>
        <v>784434</v>
      </c>
      <c r="I42" s="434">
        <f>SUM(I43:I45)</f>
        <v>0</v>
      </c>
      <c r="J42" s="436">
        <f t="shared" si="1"/>
        <v>784434</v>
      </c>
      <c r="L42" s="662"/>
      <c r="M42" s="662"/>
      <c r="N42" s="662"/>
      <c r="X42" s="534"/>
      <c r="Y42" s="534"/>
      <c r="Z42" s="534"/>
    </row>
    <row r="43" spans="1:26" ht="15.75">
      <c r="A43" s="498"/>
      <c r="B43" s="499" t="s">
        <v>190</v>
      </c>
      <c r="C43" s="500" t="s">
        <v>72</v>
      </c>
      <c r="D43" s="493"/>
      <c r="E43" s="434">
        <v>11880</v>
      </c>
      <c r="F43" s="434">
        <v>0</v>
      </c>
      <c r="G43" s="502">
        <f t="shared" si="0"/>
        <v>11880</v>
      </c>
      <c r="H43" s="674">
        <v>11880</v>
      </c>
      <c r="I43" s="674">
        <v>0</v>
      </c>
      <c r="J43" s="436">
        <f t="shared" si="1"/>
        <v>11880</v>
      </c>
      <c r="L43" s="662"/>
      <c r="M43" s="662"/>
      <c r="N43" s="662"/>
      <c r="X43" s="534"/>
      <c r="Y43" s="534"/>
      <c r="Z43" s="534"/>
    </row>
    <row r="44" spans="1:26" ht="15.75">
      <c r="A44" s="498"/>
      <c r="B44" s="499" t="s">
        <v>191</v>
      </c>
      <c r="C44" s="500" t="s">
        <v>73</v>
      </c>
      <c r="D44" s="501"/>
      <c r="E44" s="434">
        <v>0</v>
      </c>
      <c r="F44" s="434">
        <v>0</v>
      </c>
      <c r="G44" s="502">
        <f t="shared" si="0"/>
        <v>0</v>
      </c>
      <c r="H44" s="674">
        <v>0</v>
      </c>
      <c r="I44" s="674">
        <v>0</v>
      </c>
      <c r="J44" s="436">
        <f t="shared" si="1"/>
        <v>0</v>
      </c>
      <c r="L44" s="662"/>
      <c r="M44" s="662"/>
      <c r="N44" s="662"/>
      <c r="X44" s="534"/>
      <c r="Y44" s="534"/>
      <c r="Z44" s="534"/>
    </row>
    <row r="45" spans="1:26" ht="15.75">
      <c r="A45" s="498"/>
      <c r="B45" s="499" t="s">
        <v>192</v>
      </c>
      <c r="C45" s="500" t="s">
        <v>74</v>
      </c>
      <c r="D45" s="493"/>
      <c r="E45" s="434">
        <v>772554</v>
      </c>
      <c r="F45" s="434">
        <v>0</v>
      </c>
      <c r="G45" s="502">
        <f t="shared" si="0"/>
        <v>772554</v>
      </c>
      <c r="H45" s="674">
        <v>772554</v>
      </c>
      <c r="I45" s="674">
        <v>0</v>
      </c>
      <c r="J45" s="436">
        <f t="shared" si="1"/>
        <v>772554</v>
      </c>
      <c r="L45" s="662"/>
      <c r="M45" s="662"/>
      <c r="N45" s="662"/>
      <c r="X45" s="534"/>
      <c r="Y45" s="534"/>
      <c r="Z45" s="534"/>
    </row>
    <row r="46" spans="1:26" ht="15.75">
      <c r="A46" s="498"/>
      <c r="B46" s="499" t="s">
        <v>180</v>
      </c>
      <c r="C46" s="500" t="s">
        <v>406</v>
      </c>
      <c r="D46" s="493"/>
      <c r="E46" s="434">
        <v>2907778</v>
      </c>
      <c r="F46" s="434">
        <v>100184</v>
      </c>
      <c r="G46" s="502">
        <f t="shared" si="0"/>
        <v>3007962</v>
      </c>
      <c r="H46" s="674">
        <v>1661446</v>
      </c>
      <c r="I46" s="674">
        <v>190809</v>
      </c>
      <c r="J46" s="436">
        <f t="shared" si="1"/>
        <v>1852255</v>
      </c>
      <c r="L46" s="662"/>
      <c r="M46" s="662"/>
      <c r="N46" s="662"/>
      <c r="X46" s="534"/>
      <c r="Y46" s="534"/>
      <c r="Z46" s="534"/>
    </row>
    <row r="47" spans="1:26" ht="15.75">
      <c r="A47" s="498"/>
      <c r="B47" s="499" t="s">
        <v>181</v>
      </c>
      <c r="C47" s="500" t="s">
        <v>407</v>
      </c>
      <c r="D47" s="493"/>
      <c r="E47" s="434">
        <v>21060593</v>
      </c>
      <c r="F47" s="434">
        <v>-1195057</v>
      </c>
      <c r="G47" s="502">
        <f t="shared" si="0"/>
        <v>19865536</v>
      </c>
      <c r="H47" s="674">
        <v>7941856</v>
      </c>
      <c r="I47" s="674">
        <v>-750153</v>
      </c>
      <c r="J47" s="436">
        <f t="shared" si="1"/>
        <v>7191703</v>
      </c>
      <c r="L47" s="662"/>
      <c r="M47" s="662"/>
      <c r="N47" s="662"/>
      <c r="X47" s="534"/>
      <c r="Y47" s="534"/>
      <c r="Z47" s="534"/>
    </row>
    <row r="48" spans="1:26" ht="15.75">
      <c r="A48" s="498"/>
      <c r="B48" s="499" t="s">
        <v>182</v>
      </c>
      <c r="C48" s="500" t="s">
        <v>75</v>
      </c>
      <c r="D48" s="493"/>
      <c r="E48" s="434">
        <f>SUM(E49:E52)</f>
        <v>63161721</v>
      </c>
      <c r="F48" s="434">
        <f>SUM(F49:F52)</f>
        <v>555922</v>
      </c>
      <c r="G48" s="502">
        <f>+E48+F48</f>
        <v>63717643</v>
      </c>
      <c r="H48" s="674">
        <f>SUM(H49:H52)</f>
        <v>51476644</v>
      </c>
      <c r="I48" s="674">
        <f>SUM(I49:I52)</f>
        <v>460711</v>
      </c>
      <c r="J48" s="436">
        <f t="shared" si="1"/>
        <v>51937355</v>
      </c>
      <c r="L48" s="662"/>
      <c r="M48" s="662"/>
      <c r="N48" s="662"/>
      <c r="X48" s="534"/>
      <c r="Y48" s="534"/>
      <c r="Z48" s="534"/>
    </row>
    <row r="49" spans="1:26" ht="15.75">
      <c r="A49" s="498"/>
      <c r="B49" s="499" t="s">
        <v>353</v>
      </c>
      <c r="C49" s="500" t="s">
        <v>76</v>
      </c>
      <c r="D49" s="493"/>
      <c r="E49" s="434">
        <v>1855184</v>
      </c>
      <c r="F49" s="434">
        <v>227034</v>
      </c>
      <c r="G49" s="502">
        <f t="shared" si="0"/>
        <v>2082218</v>
      </c>
      <c r="H49" s="674">
        <v>1648175</v>
      </c>
      <c r="I49" s="674">
        <v>186676</v>
      </c>
      <c r="J49" s="436">
        <f t="shared" si="1"/>
        <v>1834851</v>
      </c>
      <c r="L49" s="662"/>
      <c r="M49" s="662"/>
      <c r="N49" s="662"/>
      <c r="X49" s="534"/>
      <c r="Y49" s="534"/>
      <c r="Z49" s="534"/>
    </row>
    <row r="50" spans="1:26" ht="15.75">
      <c r="A50" s="498"/>
      <c r="B50" s="499" t="s">
        <v>354</v>
      </c>
      <c r="C50" s="500" t="s">
        <v>77</v>
      </c>
      <c r="D50" s="493"/>
      <c r="E50" s="434">
        <v>0</v>
      </c>
      <c r="F50" s="434">
        <v>0</v>
      </c>
      <c r="G50" s="502">
        <f t="shared" si="0"/>
        <v>0</v>
      </c>
      <c r="H50" s="674">
        <v>0</v>
      </c>
      <c r="I50" s="674">
        <v>0</v>
      </c>
      <c r="J50" s="436">
        <f t="shared" si="1"/>
        <v>0</v>
      </c>
      <c r="L50" s="662"/>
      <c r="M50" s="662"/>
      <c r="N50" s="662"/>
      <c r="X50" s="534"/>
      <c r="Y50" s="534"/>
      <c r="Z50" s="534"/>
    </row>
    <row r="51" spans="1:26" ht="15.75">
      <c r="A51" s="498"/>
      <c r="B51" s="516" t="s">
        <v>355</v>
      </c>
      <c r="C51" s="517" t="s">
        <v>78</v>
      </c>
      <c r="D51" s="493"/>
      <c r="E51" s="434">
        <v>61202272</v>
      </c>
      <c r="F51" s="434">
        <v>0</v>
      </c>
      <c r="G51" s="502">
        <f t="shared" si="0"/>
        <v>61202272</v>
      </c>
      <c r="H51" s="674">
        <v>49559538</v>
      </c>
      <c r="I51" s="674">
        <v>0</v>
      </c>
      <c r="J51" s="436">
        <f t="shared" si="1"/>
        <v>49559538</v>
      </c>
      <c r="L51" s="662"/>
      <c r="M51" s="662"/>
      <c r="N51" s="662"/>
      <c r="X51" s="534"/>
      <c r="Y51" s="534"/>
      <c r="Z51" s="534"/>
    </row>
    <row r="52" spans="1:26" ht="15.75">
      <c r="A52" s="498"/>
      <c r="B52" s="516" t="s">
        <v>356</v>
      </c>
      <c r="C52" s="518" t="s">
        <v>79</v>
      </c>
      <c r="D52" s="493"/>
      <c r="E52" s="434">
        <v>104265</v>
      </c>
      <c r="F52" s="434">
        <v>328888</v>
      </c>
      <c r="G52" s="502">
        <f>+E52+F52</f>
        <v>433153</v>
      </c>
      <c r="H52" s="674">
        <v>268931</v>
      </c>
      <c r="I52" s="674">
        <v>274035</v>
      </c>
      <c r="J52" s="436">
        <f t="shared" si="1"/>
        <v>542966</v>
      </c>
      <c r="L52" s="662"/>
      <c r="M52" s="662"/>
      <c r="N52" s="662"/>
      <c r="X52" s="534"/>
      <c r="Y52" s="534"/>
      <c r="Z52" s="534"/>
    </row>
    <row r="53" spans="1:26" ht="15.75">
      <c r="A53" s="498"/>
      <c r="B53" s="499" t="s">
        <v>357</v>
      </c>
      <c r="C53" s="500" t="s">
        <v>84</v>
      </c>
      <c r="D53" s="501"/>
      <c r="E53" s="434">
        <f>SUM(E54:E55)</f>
        <v>39675618</v>
      </c>
      <c r="F53" s="434">
        <f>SUM(F54:F55)</f>
        <v>0</v>
      </c>
      <c r="G53" s="502">
        <f t="shared" si="0"/>
        <v>39675618</v>
      </c>
      <c r="H53" s="674">
        <f>SUM(H54:H55)</f>
        <v>14015592</v>
      </c>
      <c r="I53" s="674">
        <f>SUM(I54:I55)</f>
        <v>0</v>
      </c>
      <c r="J53" s="436">
        <f t="shared" si="1"/>
        <v>14015592</v>
      </c>
      <c r="L53" s="662"/>
      <c r="M53" s="662"/>
      <c r="N53" s="662"/>
      <c r="X53" s="534"/>
      <c r="Y53" s="534"/>
      <c r="Z53" s="534"/>
    </row>
    <row r="54" spans="1:26" ht="15.75">
      <c r="A54" s="498"/>
      <c r="B54" s="499" t="s">
        <v>358</v>
      </c>
      <c r="C54" s="500" t="s">
        <v>359</v>
      </c>
      <c r="D54" s="493"/>
      <c r="E54" s="434">
        <v>1105802</v>
      </c>
      <c r="F54" s="434">
        <v>0</v>
      </c>
      <c r="G54" s="502">
        <f t="shared" si="0"/>
        <v>1105802</v>
      </c>
      <c r="H54" s="674">
        <v>548851</v>
      </c>
      <c r="I54" s="674">
        <v>0</v>
      </c>
      <c r="J54" s="436">
        <f t="shared" si="1"/>
        <v>548851</v>
      </c>
      <c r="L54" s="662"/>
      <c r="M54" s="662"/>
      <c r="N54" s="662"/>
      <c r="X54" s="534"/>
      <c r="Y54" s="534"/>
      <c r="Z54" s="534"/>
    </row>
    <row r="55" spans="1:26" ht="15.75">
      <c r="A55" s="498"/>
      <c r="B55" s="499" t="s">
        <v>360</v>
      </c>
      <c r="C55" s="500" t="s">
        <v>361</v>
      </c>
      <c r="D55" s="493"/>
      <c r="E55" s="434">
        <v>38569816</v>
      </c>
      <c r="F55" s="434">
        <v>0</v>
      </c>
      <c r="G55" s="502">
        <f t="shared" si="0"/>
        <v>38569816</v>
      </c>
      <c r="H55" s="674">
        <v>13466741</v>
      </c>
      <c r="I55" s="674">
        <v>0</v>
      </c>
      <c r="J55" s="436">
        <f t="shared" si="1"/>
        <v>13466741</v>
      </c>
      <c r="L55" s="662"/>
      <c r="M55" s="662"/>
      <c r="N55" s="662"/>
      <c r="X55" s="534"/>
      <c r="Y55" s="534"/>
      <c r="Z55" s="534"/>
    </row>
    <row r="56" spans="1:26" ht="15.75">
      <c r="A56" s="498"/>
      <c r="B56" s="499" t="s">
        <v>362</v>
      </c>
      <c r="C56" s="500" t="s">
        <v>255</v>
      </c>
      <c r="D56" s="501"/>
      <c r="E56" s="434">
        <v>417203</v>
      </c>
      <c r="F56" s="434">
        <v>0</v>
      </c>
      <c r="G56" s="502">
        <f t="shared" si="0"/>
        <v>417203</v>
      </c>
      <c r="H56" s="674">
        <v>319516</v>
      </c>
      <c r="I56" s="674">
        <v>0</v>
      </c>
      <c r="J56" s="436">
        <f t="shared" si="1"/>
        <v>319516</v>
      </c>
      <c r="L56" s="662"/>
      <c r="M56" s="662"/>
      <c r="N56" s="662"/>
      <c r="X56" s="534"/>
      <c r="Y56" s="534"/>
      <c r="Z56" s="534"/>
    </row>
    <row r="57" spans="1:26" ht="15.75">
      <c r="A57" s="498"/>
      <c r="B57" s="499"/>
      <c r="C57" s="506"/>
      <c r="D57" s="501"/>
      <c r="E57" s="519"/>
      <c r="F57" s="519"/>
      <c r="G57" s="520"/>
      <c r="H57" s="675"/>
      <c r="I57" s="675"/>
      <c r="J57" s="537"/>
      <c r="L57" s="662"/>
      <c r="M57" s="662"/>
      <c r="N57" s="662"/>
      <c r="X57" s="534"/>
      <c r="Y57" s="534"/>
      <c r="Z57" s="534"/>
    </row>
    <row r="58" spans="1:26" ht="15.75">
      <c r="A58" s="521"/>
      <c r="B58" s="522"/>
      <c r="C58" s="523" t="s">
        <v>419</v>
      </c>
      <c r="D58" s="524"/>
      <c r="E58" s="468">
        <f>E10+E11+E12+E13+E17+E20+E21+E24+E25+E26+E31+E32+E33+E36+E39+E40</f>
        <v>549271722</v>
      </c>
      <c r="F58" s="468">
        <f>F10+F11+F12+F13+F17+F20+F21+F24+F25+F26+F31+F32+F33+F36+F39+F40</f>
        <v>674165446</v>
      </c>
      <c r="G58" s="660">
        <f>+E58+F58</f>
        <v>1223437168</v>
      </c>
      <c r="H58" s="468">
        <f>H10+H11+H12+H13+H17+H20+H21+H24+H25+H26+H31+H32+H33+H36+H39+H40</f>
        <v>322633454</v>
      </c>
      <c r="I58" s="468">
        <f>I10+I11+I12+I13+I17+I20+I21+I24+I25+I26+I31+I32+I33+I36+I39+I40</f>
        <v>527842146</v>
      </c>
      <c r="J58" s="470">
        <f>+H58+I58</f>
        <v>850475600</v>
      </c>
      <c r="L58" s="662"/>
      <c r="M58" s="662"/>
      <c r="N58" s="662"/>
      <c r="X58" s="534"/>
      <c r="Y58" s="534"/>
      <c r="Z58" s="534"/>
    </row>
    <row r="59" spans="1:26" ht="15.75">
      <c r="A59" s="525"/>
      <c r="B59" s="526"/>
      <c r="C59" s="527"/>
      <c r="D59" s="482"/>
      <c r="E59" s="473"/>
      <c r="L59" s="661"/>
      <c r="M59" s="661"/>
      <c r="N59" s="661"/>
      <c r="X59" s="534"/>
      <c r="Y59" s="534"/>
      <c r="Z59" s="534"/>
    </row>
    <row r="60" spans="1:26" ht="18.75">
      <c r="A60" s="500"/>
      <c r="B60" s="395" t="s">
        <v>246</v>
      </c>
      <c r="C60" s="506"/>
      <c r="D60" s="485"/>
      <c r="E60" s="473"/>
      <c r="L60" s="661"/>
      <c r="M60" s="661"/>
      <c r="N60" s="661"/>
      <c r="X60" s="534"/>
      <c r="Y60" s="534"/>
      <c r="Z60" s="534"/>
    </row>
    <row r="61" spans="1:26" ht="15.75">
      <c r="A61" s="500"/>
      <c r="B61" s="474"/>
      <c r="C61" s="506"/>
      <c r="D61" s="485"/>
      <c r="E61" s="473"/>
      <c r="G61" s="475"/>
      <c r="J61" s="475"/>
      <c r="L61" s="661"/>
      <c r="M61" s="661"/>
      <c r="N61" s="661"/>
      <c r="X61" s="534"/>
      <c r="Y61" s="534"/>
      <c r="Z61" s="534"/>
    </row>
    <row r="62" spans="1:14" ht="15.75">
      <c r="A62" s="500"/>
      <c r="B62" s="499"/>
      <c r="C62" s="506"/>
      <c r="D62" s="485"/>
      <c r="E62" s="473"/>
      <c r="G62" s="475"/>
      <c r="L62" s="661"/>
      <c r="M62" s="661"/>
      <c r="N62" s="661"/>
    </row>
    <row r="63" spans="1:7" s="494" customFormat="1" ht="15.75">
      <c r="A63" s="492"/>
      <c r="B63" s="492"/>
      <c r="C63" s="497"/>
      <c r="D63" s="528"/>
      <c r="E63" s="473"/>
      <c r="F63" s="473"/>
      <c r="G63" s="399"/>
    </row>
    <row r="64" spans="1:7" s="494" customFormat="1" ht="15.75">
      <c r="A64" s="492"/>
      <c r="B64" s="492"/>
      <c r="C64" s="497"/>
      <c r="D64" s="528"/>
      <c r="E64" s="473"/>
      <c r="F64" s="473"/>
      <c r="G64" s="399"/>
    </row>
    <row r="65" spans="1:7" s="494" customFormat="1" ht="15.75">
      <c r="A65" s="492"/>
      <c r="B65" s="492"/>
      <c r="C65" s="497"/>
      <c r="D65" s="528"/>
      <c r="E65" s="479"/>
      <c r="F65" s="473"/>
      <c r="G65" s="399"/>
    </row>
    <row r="66" spans="1:7" s="494" customFormat="1" ht="15.75">
      <c r="A66" s="492"/>
      <c r="B66" s="492"/>
      <c r="C66" s="492"/>
      <c r="D66" s="528"/>
      <c r="E66" s="479"/>
      <c r="F66" s="473"/>
      <c r="G66" s="399"/>
    </row>
    <row r="67" spans="1:8" s="494" customFormat="1" ht="15.75">
      <c r="A67" s="492"/>
      <c r="B67" s="529"/>
      <c r="C67" s="492"/>
      <c r="D67" s="528"/>
      <c r="E67" s="479"/>
      <c r="F67" s="473"/>
      <c r="G67" s="399"/>
      <c r="H67" s="530"/>
    </row>
    <row r="68" spans="1:8" s="494" customFormat="1" ht="15.75">
      <c r="A68" s="492"/>
      <c r="B68" s="529"/>
      <c r="C68" s="492"/>
      <c r="D68" s="528"/>
      <c r="E68" s="479"/>
      <c r="F68" s="473"/>
      <c r="G68" s="399"/>
      <c r="H68" s="530"/>
    </row>
    <row r="69" spans="1:8" s="494" customFormat="1" ht="15.75">
      <c r="A69" s="492"/>
      <c r="B69" s="492"/>
      <c r="C69" s="497"/>
      <c r="D69" s="528"/>
      <c r="E69" s="479"/>
      <c r="F69" s="473"/>
      <c r="G69" s="399"/>
      <c r="H69" s="530"/>
    </row>
    <row r="70" spans="1:8" s="494" customFormat="1" ht="15.75">
      <c r="A70" s="530"/>
      <c r="B70" s="530"/>
      <c r="C70" s="530"/>
      <c r="D70" s="485"/>
      <c r="E70" s="479"/>
      <c r="F70" s="473"/>
      <c r="G70" s="399"/>
      <c r="H70" s="530"/>
    </row>
    <row r="71" spans="1:8" ht="15.75">
      <c r="A71" s="531"/>
      <c r="B71" s="531"/>
      <c r="C71" s="531"/>
      <c r="D71" s="485"/>
      <c r="H71" s="531"/>
    </row>
    <row r="72" spans="1:8" ht="15.75">
      <c r="A72" s="531"/>
      <c r="B72" s="531"/>
      <c r="C72" s="531"/>
      <c r="D72" s="485"/>
      <c r="H72" s="531"/>
    </row>
    <row r="73" spans="1:8" s="494" customFormat="1" ht="15.75">
      <c r="A73" s="530"/>
      <c r="B73" s="530"/>
      <c r="C73" s="530"/>
      <c r="D73" s="485"/>
      <c r="E73" s="479"/>
      <c r="F73" s="473"/>
      <c r="G73" s="399"/>
      <c r="H73" s="530"/>
    </row>
    <row r="74" spans="1:8" ht="15.75">
      <c r="A74" s="531"/>
      <c r="B74" s="531"/>
      <c r="C74" s="531"/>
      <c r="D74" s="485"/>
      <c r="H74" s="531"/>
    </row>
    <row r="75" spans="1:8" ht="15.75">
      <c r="A75" s="531"/>
      <c r="B75" s="531"/>
      <c r="C75" s="531"/>
      <c r="D75" s="485"/>
      <c r="H75" s="531"/>
    </row>
    <row r="76" spans="1:8" ht="15.75">
      <c r="A76" s="531"/>
      <c r="B76" s="531"/>
      <c r="C76" s="531"/>
      <c r="D76" s="485"/>
      <c r="H76" s="531"/>
    </row>
    <row r="77" spans="1:8" ht="15.75">
      <c r="A77" s="531"/>
      <c r="B77" s="531"/>
      <c r="C77" s="531"/>
      <c r="D77" s="485"/>
      <c r="H77" s="531"/>
    </row>
    <row r="78" spans="1:8" ht="15.75">
      <c r="A78" s="500"/>
      <c r="B78" s="500"/>
      <c r="C78" s="506"/>
      <c r="D78" s="485"/>
      <c r="H78" s="531"/>
    </row>
    <row r="79" spans="1:4" ht="18.75">
      <c r="A79" s="500"/>
      <c r="B79" s="500"/>
      <c r="C79" s="532"/>
      <c r="D79" s="485"/>
    </row>
    <row r="80" spans="1:4" ht="15.75">
      <c r="A80" s="500"/>
      <c r="B80" s="500"/>
      <c r="C80" s="506"/>
      <c r="D80" s="485"/>
    </row>
    <row r="81" spans="1:4" ht="15.75">
      <c r="A81" s="500"/>
      <c r="B81" s="500"/>
      <c r="C81" s="506"/>
      <c r="D81" s="485"/>
    </row>
    <row r="82" spans="1:4" ht="15.75">
      <c r="A82" s="500"/>
      <c r="B82" s="500"/>
      <c r="C82" s="505"/>
      <c r="D82" s="528"/>
    </row>
    <row r="83" spans="1:4" ht="15.75">
      <c r="A83" s="500"/>
      <c r="B83" s="500"/>
      <c r="C83" s="506"/>
      <c r="D83" s="485"/>
    </row>
    <row r="84" spans="1:4" ht="18.75">
      <c r="A84" s="500"/>
      <c r="B84" s="500"/>
      <c r="C84" s="532"/>
      <c r="D84" s="485"/>
    </row>
    <row r="85" spans="1:4" ht="15.75">
      <c r="A85" s="500"/>
      <c r="B85" s="500"/>
      <c r="C85" s="506"/>
      <c r="D85" s="485"/>
    </row>
  </sheetData>
  <sheetProtection/>
  <mergeCells count="1">
    <mergeCell ref="E5:J6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differentFirst="1" alignWithMargins="0">
    <oddFooter>&amp;C&amp;"Times New Roman,Normal"&amp;16 5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02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140625" style="38" customWidth="1"/>
    <col min="2" max="2" width="11.28125" style="38" bestFit="1" customWidth="1"/>
    <col min="3" max="3" width="75.140625" style="38" customWidth="1"/>
    <col min="4" max="4" width="8.7109375" style="38" customWidth="1"/>
    <col min="5" max="5" width="16.421875" style="373" bestFit="1" customWidth="1"/>
    <col min="6" max="6" width="16.421875" style="38" customWidth="1"/>
    <col min="7" max="7" width="16.8515625" style="38" customWidth="1"/>
    <col min="8" max="8" width="16.421875" style="38" bestFit="1" customWidth="1"/>
    <col min="9" max="9" width="17.140625" style="38" bestFit="1" customWidth="1"/>
    <col min="10" max="10" width="16.421875" style="38" bestFit="1" customWidth="1"/>
    <col min="11" max="12" width="12.00390625" style="38" bestFit="1" customWidth="1"/>
    <col min="13" max="13" width="10.00390625" style="38" bestFit="1" customWidth="1"/>
    <col min="14" max="14" width="19.8515625" style="38" bestFit="1" customWidth="1"/>
    <col min="15" max="16384" width="9.140625" style="38" customWidth="1"/>
  </cols>
  <sheetData>
    <row r="2" spans="1:10" ht="20.25">
      <c r="A2" s="3" t="s">
        <v>237</v>
      </c>
      <c r="B2" s="313"/>
      <c r="C2" s="313"/>
      <c r="D2" s="313"/>
      <c r="E2" s="4"/>
      <c r="F2" s="5"/>
      <c r="G2" s="4"/>
      <c r="H2" s="4"/>
      <c r="I2" s="4"/>
      <c r="J2" s="6"/>
    </row>
    <row r="3" spans="1:10" ht="20.25">
      <c r="A3" s="7" t="s">
        <v>641</v>
      </c>
      <c r="B3" s="264"/>
      <c r="C3" s="264"/>
      <c r="D3" s="264"/>
      <c r="E3" s="8"/>
      <c r="F3" s="8"/>
      <c r="G3" s="8"/>
      <c r="H3" s="8"/>
      <c r="I3" s="8"/>
      <c r="J3" s="9"/>
    </row>
    <row r="4" spans="1:10" ht="17.25" customHeight="1">
      <c r="A4" s="314"/>
      <c r="B4" s="315"/>
      <c r="C4" s="316"/>
      <c r="D4" s="316"/>
      <c r="E4" s="10"/>
      <c r="F4" s="11"/>
      <c r="G4" s="10"/>
      <c r="H4" s="10"/>
      <c r="I4" s="10"/>
      <c r="J4" s="317"/>
    </row>
    <row r="5" spans="1:10" ht="15.75" customHeight="1">
      <c r="A5" s="288"/>
      <c r="B5" s="318"/>
      <c r="C5" s="319"/>
      <c r="D5" s="686" t="s">
        <v>67</v>
      </c>
      <c r="E5" s="320"/>
      <c r="F5" s="321"/>
      <c r="G5" s="321"/>
      <c r="H5" s="321"/>
      <c r="I5" s="321"/>
      <c r="J5" s="322"/>
    </row>
    <row r="6" spans="1:10" ht="16.5" customHeight="1">
      <c r="A6" s="288"/>
      <c r="B6" s="323"/>
      <c r="C6" s="324"/>
      <c r="D6" s="687"/>
      <c r="E6" s="689" t="s">
        <v>420</v>
      </c>
      <c r="F6" s="690"/>
      <c r="G6" s="690"/>
      <c r="H6" s="690"/>
      <c r="I6" s="690"/>
      <c r="J6" s="691"/>
    </row>
    <row r="7" spans="1:10" ht="16.5" customHeight="1">
      <c r="A7" s="288"/>
      <c r="B7" s="46"/>
      <c r="C7" s="324"/>
      <c r="D7" s="687"/>
      <c r="E7" s="683" t="s">
        <v>421</v>
      </c>
      <c r="F7" s="684"/>
      <c r="G7" s="685"/>
      <c r="H7" s="683" t="s">
        <v>422</v>
      </c>
      <c r="I7" s="684"/>
      <c r="J7" s="692"/>
    </row>
    <row r="8" spans="1:43" ht="15" customHeight="1">
      <c r="A8" s="288"/>
      <c r="B8" s="325"/>
      <c r="C8" s="326"/>
      <c r="D8" s="687"/>
      <c r="E8" s="327"/>
      <c r="F8" s="17" t="str">
        <f>+a!F9</f>
        <v>30 Eylül 2022</v>
      </c>
      <c r="G8" s="328"/>
      <c r="H8" s="329"/>
      <c r="I8" s="17" t="str">
        <f>a!I9</f>
        <v>31 Aralık 2021</v>
      </c>
      <c r="J8" s="330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</row>
    <row r="9" spans="1:43" ht="4.5" customHeight="1">
      <c r="A9" s="288"/>
      <c r="B9" s="325"/>
      <c r="C9" s="326"/>
      <c r="D9" s="687"/>
      <c r="E9" s="332"/>
      <c r="F9" s="333"/>
      <c r="G9" s="334"/>
      <c r="H9" s="335"/>
      <c r="I9" s="333"/>
      <c r="J9" s="336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</row>
    <row r="10" spans="1:33" ht="13.5" customHeight="1">
      <c r="A10" s="337"/>
      <c r="B10" s="338"/>
      <c r="C10" s="339"/>
      <c r="D10" s="688"/>
      <c r="E10" s="340" t="s">
        <v>85</v>
      </c>
      <c r="F10" s="341" t="s">
        <v>86</v>
      </c>
      <c r="G10" s="341" t="s">
        <v>248</v>
      </c>
      <c r="H10" s="342" t="s">
        <v>85</v>
      </c>
      <c r="I10" s="341" t="s">
        <v>86</v>
      </c>
      <c r="J10" s="343" t="s">
        <v>248</v>
      </c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</row>
    <row r="11" spans="1:7" ht="0.75" customHeight="1">
      <c r="A11" s="314"/>
      <c r="B11" s="345"/>
      <c r="C11" s="346"/>
      <c r="D11" s="347"/>
      <c r="E11" s="348"/>
      <c r="F11" s="347"/>
      <c r="G11" s="349"/>
    </row>
    <row r="12" spans="1:16" ht="15.75">
      <c r="A12" s="288"/>
      <c r="B12" s="278" t="s">
        <v>95</v>
      </c>
      <c r="C12" s="278"/>
      <c r="D12" s="350"/>
      <c r="E12" s="351">
        <f>+E13+E32+E50</f>
        <v>550146937</v>
      </c>
      <c r="F12" s="351">
        <f>+F13+F32+F50</f>
        <v>819666412</v>
      </c>
      <c r="G12" s="352">
        <f>+E12+F12</f>
        <v>1369813349</v>
      </c>
      <c r="H12" s="351">
        <f>+H13+H32+H50</f>
        <v>351725728</v>
      </c>
      <c r="I12" s="351">
        <f>+I13+I32+I50</f>
        <v>647893921</v>
      </c>
      <c r="J12" s="353">
        <f>+H12+I12</f>
        <v>999619649</v>
      </c>
      <c r="K12" s="354"/>
      <c r="L12" s="354"/>
      <c r="M12" s="354"/>
      <c r="N12" s="354"/>
      <c r="O12" s="354"/>
      <c r="P12" s="355"/>
    </row>
    <row r="13" spans="1:15" ht="15.75">
      <c r="A13" s="288"/>
      <c r="B13" s="278" t="s">
        <v>10</v>
      </c>
      <c r="C13" s="278" t="s">
        <v>96</v>
      </c>
      <c r="D13" s="544" t="s">
        <v>245</v>
      </c>
      <c r="E13" s="24">
        <f>+E14+E18+E21+E24+E25+SUM(E28:E31)</f>
        <v>87508758</v>
      </c>
      <c r="F13" s="24">
        <f>+F14+F18+F21+F24+F25+SUM(F28:F31)</f>
        <v>117578128</v>
      </c>
      <c r="G13" s="22">
        <f>+E13+F13</f>
        <v>205086886</v>
      </c>
      <c r="H13" s="24">
        <f>+H14+H18+H21+H24+H25+SUM(H28:H31)</f>
        <v>44306497</v>
      </c>
      <c r="I13" s="24">
        <f>+I14+I18+I21+I24+I25+SUM(I28:I31)</f>
        <v>90152277</v>
      </c>
      <c r="J13" s="23">
        <f>+H13+I13</f>
        <v>134458774</v>
      </c>
      <c r="K13" s="354"/>
      <c r="L13" s="354"/>
      <c r="M13" s="354"/>
      <c r="N13" s="354"/>
      <c r="O13" s="354"/>
    </row>
    <row r="14" spans="1:15" ht="15.75">
      <c r="A14" s="288"/>
      <c r="B14" s="356" t="s">
        <v>33</v>
      </c>
      <c r="C14" s="79" t="s">
        <v>97</v>
      </c>
      <c r="D14" s="276"/>
      <c r="E14" s="357">
        <f>+SUM(E15:E17)</f>
        <v>84746256</v>
      </c>
      <c r="F14" s="357">
        <f>+SUM(F15:F17)</f>
        <v>80603499</v>
      </c>
      <c r="G14" s="358">
        <f>+E14+F14</f>
        <v>165349755</v>
      </c>
      <c r="H14" s="357">
        <f>+SUM(H15:H17)</f>
        <v>44007746</v>
      </c>
      <c r="I14" s="357">
        <f>+SUM(I15:I17)</f>
        <v>60356900</v>
      </c>
      <c r="J14" s="359">
        <f>+H14+I14</f>
        <v>104364646</v>
      </c>
      <c r="K14" s="354"/>
      <c r="L14" s="354"/>
      <c r="M14" s="354"/>
      <c r="N14" s="354"/>
      <c r="O14" s="354"/>
    </row>
    <row r="15" spans="1:15" ht="15.75">
      <c r="A15" s="288"/>
      <c r="B15" s="356" t="s">
        <v>51</v>
      </c>
      <c r="C15" s="79" t="s">
        <v>98</v>
      </c>
      <c r="D15" s="276"/>
      <c r="E15" s="357">
        <v>0</v>
      </c>
      <c r="F15" s="357">
        <v>3143310</v>
      </c>
      <c r="G15" s="358">
        <f aca="true" t="shared" si="0" ref="G15:G54">+E15+F15</f>
        <v>3143310</v>
      </c>
      <c r="H15" s="357">
        <v>0</v>
      </c>
      <c r="I15" s="357">
        <v>2359247</v>
      </c>
      <c r="J15" s="359">
        <v>2359247</v>
      </c>
      <c r="K15" s="354"/>
      <c r="L15" s="354"/>
      <c r="M15" s="354"/>
      <c r="N15" s="354"/>
      <c r="O15" s="354"/>
    </row>
    <row r="16" spans="1:15" ht="15.75">
      <c r="A16" s="288"/>
      <c r="B16" s="356" t="s">
        <v>52</v>
      </c>
      <c r="C16" s="79" t="s">
        <v>99</v>
      </c>
      <c r="D16" s="276"/>
      <c r="E16" s="357">
        <v>4362774</v>
      </c>
      <c r="F16" s="357">
        <v>3212695</v>
      </c>
      <c r="G16" s="358">
        <f t="shared" si="0"/>
        <v>7575469</v>
      </c>
      <c r="H16" s="357">
        <v>3089307</v>
      </c>
      <c r="I16" s="357">
        <v>1586208</v>
      </c>
      <c r="J16" s="359">
        <v>4675515</v>
      </c>
      <c r="K16" s="354"/>
      <c r="L16" s="354"/>
      <c r="M16" s="354"/>
      <c r="N16" s="354"/>
      <c r="O16" s="354"/>
    </row>
    <row r="17" spans="1:15" ht="15.75">
      <c r="A17" s="288"/>
      <c r="B17" s="360" t="s">
        <v>53</v>
      </c>
      <c r="C17" s="79" t="s">
        <v>100</v>
      </c>
      <c r="D17" s="276"/>
      <c r="E17" s="357">
        <v>80383482</v>
      </c>
      <c r="F17" s="357">
        <v>74247494</v>
      </c>
      <c r="G17" s="358">
        <f t="shared" si="0"/>
        <v>154630976</v>
      </c>
      <c r="H17" s="357">
        <v>40918439</v>
      </c>
      <c r="I17" s="357">
        <v>56411445</v>
      </c>
      <c r="J17" s="359">
        <v>97329884</v>
      </c>
      <c r="K17" s="354"/>
      <c r="L17" s="354"/>
      <c r="M17" s="354"/>
      <c r="N17" s="354"/>
      <c r="O17" s="354"/>
    </row>
    <row r="18" spans="1:15" ht="15.75">
      <c r="A18" s="288"/>
      <c r="B18" s="356" t="s">
        <v>32</v>
      </c>
      <c r="C18" s="79" t="s">
        <v>101</v>
      </c>
      <c r="D18" s="276"/>
      <c r="E18" s="357">
        <f>+E19+E20</f>
        <v>461658</v>
      </c>
      <c r="F18" s="357">
        <f>+F19+F20</f>
        <v>3192203</v>
      </c>
      <c r="G18" s="358">
        <f t="shared" si="0"/>
        <v>3653861</v>
      </c>
      <c r="H18" s="357">
        <v>65766</v>
      </c>
      <c r="I18" s="357">
        <v>2685971</v>
      </c>
      <c r="J18" s="359">
        <v>2751737</v>
      </c>
      <c r="K18" s="354"/>
      <c r="L18" s="354"/>
      <c r="M18" s="354"/>
      <c r="N18" s="354"/>
      <c r="O18" s="354"/>
    </row>
    <row r="19" spans="1:15" ht="15.75">
      <c r="A19" s="288"/>
      <c r="B19" s="356" t="s">
        <v>156</v>
      </c>
      <c r="C19" s="79" t="s">
        <v>102</v>
      </c>
      <c r="D19" s="276"/>
      <c r="E19" s="357">
        <v>461658</v>
      </c>
      <c r="F19" s="357">
        <v>3192203</v>
      </c>
      <c r="G19" s="358">
        <f t="shared" si="0"/>
        <v>3653861</v>
      </c>
      <c r="H19" s="357">
        <v>65766</v>
      </c>
      <c r="I19" s="357">
        <v>2685971</v>
      </c>
      <c r="J19" s="359">
        <v>2751737</v>
      </c>
      <c r="K19" s="354"/>
      <c r="L19" s="354"/>
      <c r="M19" s="354"/>
      <c r="N19" s="354"/>
      <c r="O19" s="354"/>
    </row>
    <row r="20" spans="1:15" ht="15.75">
      <c r="A20" s="288"/>
      <c r="B20" s="356" t="s">
        <v>157</v>
      </c>
      <c r="C20" s="79" t="s">
        <v>103</v>
      </c>
      <c r="D20" s="276"/>
      <c r="E20" s="357">
        <v>0</v>
      </c>
      <c r="F20" s="357">
        <v>0</v>
      </c>
      <c r="G20" s="358">
        <f t="shared" si="0"/>
        <v>0</v>
      </c>
      <c r="H20" s="357">
        <v>0</v>
      </c>
      <c r="I20" s="357">
        <v>0</v>
      </c>
      <c r="J20" s="359">
        <v>0</v>
      </c>
      <c r="K20" s="354"/>
      <c r="L20" s="354"/>
      <c r="M20" s="354"/>
      <c r="N20" s="354"/>
      <c r="O20" s="354"/>
    </row>
    <row r="21" spans="1:15" ht="15.75">
      <c r="A21" s="288"/>
      <c r="B21" s="356" t="s">
        <v>34</v>
      </c>
      <c r="C21" s="79" t="s">
        <v>104</v>
      </c>
      <c r="D21" s="276"/>
      <c r="E21" s="357">
        <f>+E22+E23</f>
        <v>312644</v>
      </c>
      <c r="F21" s="357">
        <f>+F22+F23</f>
        <v>33137625</v>
      </c>
      <c r="G21" s="358">
        <f t="shared" si="0"/>
        <v>33450269</v>
      </c>
      <c r="H21" s="357">
        <f>+H22+H23</f>
        <v>160485</v>
      </c>
      <c r="I21" s="357">
        <f>+I22+I23</f>
        <v>25794163</v>
      </c>
      <c r="J21" s="359">
        <f>+H21+I21</f>
        <v>25954648</v>
      </c>
      <c r="K21" s="354"/>
      <c r="L21" s="354"/>
      <c r="M21" s="354"/>
      <c r="N21" s="354"/>
      <c r="O21" s="354"/>
    </row>
    <row r="22" spans="1:15" ht="15.75">
      <c r="A22" s="288"/>
      <c r="B22" s="356" t="s">
        <v>286</v>
      </c>
      <c r="C22" s="79" t="s">
        <v>105</v>
      </c>
      <c r="D22" s="276"/>
      <c r="E22" s="357">
        <v>0</v>
      </c>
      <c r="F22" s="357">
        <v>0</v>
      </c>
      <c r="G22" s="358">
        <f t="shared" si="0"/>
        <v>0</v>
      </c>
      <c r="H22" s="357">
        <v>0</v>
      </c>
      <c r="I22" s="357">
        <v>0</v>
      </c>
      <c r="J22" s="359">
        <v>0</v>
      </c>
      <c r="K22" s="354"/>
      <c r="L22" s="354"/>
      <c r="M22" s="354"/>
      <c r="N22" s="354"/>
      <c r="O22" s="354"/>
    </row>
    <row r="23" spans="1:15" ht="15.75">
      <c r="A23" s="288"/>
      <c r="B23" s="356" t="s">
        <v>287</v>
      </c>
      <c r="C23" s="79" t="s">
        <v>106</v>
      </c>
      <c r="D23" s="276"/>
      <c r="E23" s="357">
        <v>312644</v>
      </c>
      <c r="F23" s="357">
        <v>33137625</v>
      </c>
      <c r="G23" s="358">
        <f t="shared" si="0"/>
        <v>33450269</v>
      </c>
      <c r="H23" s="357">
        <v>160485</v>
      </c>
      <c r="I23" s="357">
        <v>25794163</v>
      </c>
      <c r="J23" s="359">
        <v>25954648</v>
      </c>
      <c r="K23" s="354"/>
      <c r="L23" s="354"/>
      <c r="M23" s="354"/>
      <c r="N23" s="354"/>
      <c r="O23" s="354"/>
    </row>
    <row r="24" spans="1:15" ht="15.75">
      <c r="A24" s="288"/>
      <c r="B24" s="356" t="s">
        <v>35</v>
      </c>
      <c r="C24" s="79" t="s">
        <v>107</v>
      </c>
      <c r="D24" s="276"/>
      <c r="E24" s="357">
        <v>0</v>
      </c>
      <c r="F24" s="357">
        <v>0</v>
      </c>
      <c r="G24" s="358">
        <f t="shared" si="0"/>
        <v>0</v>
      </c>
      <c r="H24" s="357">
        <v>0</v>
      </c>
      <c r="I24" s="357">
        <v>0</v>
      </c>
      <c r="J24" s="359">
        <v>0</v>
      </c>
      <c r="K24" s="354"/>
      <c r="L24" s="354"/>
      <c r="M24" s="354"/>
      <c r="N24" s="354"/>
      <c r="O24" s="354"/>
    </row>
    <row r="25" spans="1:15" ht="15.75">
      <c r="A25" s="288"/>
      <c r="B25" s="356" t="s">
        <v>45</v>
      </c>
      <c r="C25" s="79" t="s">
        <v>108</v>
      </c>
      <c r="D25" s="276"/>
      <c r="E25" s="357">
        <f>+E26+E27</f>
        <v>1988200</v>
      </c>
      <c r="F25" s="357">
        <f>+F26+F27</f>
        <v>401928</v>
      </c>
      <c r="G25" s="358">
        <f>+E25+F25</f>
        <v>2390128</v>
      </c>
      <c r="H25" s="357">
        <v>72500</v>
      </c>
      <c r="I25" s="357">
        <v>1056461</v>
      </c>
      <c r="J25" s="359">
        <v>1128961</v>
      </c>
      <c r="K25" s="354"/>
      <c r="L25" s="354"/>
      <c r="M25" s="354"/>
      <c r="N25" s="354"/>
      <c r="O25" s="354"/>
    </row>
    <row r="26" spans="1:15" ht="15.75">
      <c r="A26" s="288"/>
      <c r="B26" s="356" t="s">
        <v>230</v>
      </c>
      <c r="C26" s="79" t="s">
        <v>109</v>
      </c>
      <c r="D26" s="276"/>
      <c r="E26" s="357">
        <v>1988200</v>
      </c>
      <c r="F26" s="357">
        <v>401928</v>
      </c>
      <c r="G26" s="358">
        <f t="shared" si="0"/>
        <v>2390128</v>
      </c>
      <c r="H26" s="357">
        <v>72500</v>
      </c>
      <c r="I26" s="357">
        <v>1056461</v>
      </c>
      <c r="J26" s="359">
        <v>1128961</v>
      </c>
      <c r="K26" s="354"/>
      <c r="L26" s="354"/>
      <c r="M26" s="354"/>
      <c r="N26" s="354"/>
      <c r="O26" s="354"/>
    </row>
    <row r="27" spans="1:15" ht="15.75">
      <c r="A27" s="288"/>
      <c r="B27" s="356" t="s">
        <v>231</v>
      </c>
      <c r="C27" s="79" t="s">
        <v>110</v>
      </c>
      <c r="D27" s="276"/>
      <c r="E27" s="357">
        <v>0</v>
      </c>
      <c r="F27" s="357">
        <v>0</v>
      </c>
      <c r="G27" s="358">
        <f t="shared" si="0"/>
        <v>0</v>
      </c>
      <c r="H27" s="357">
        <v>0</v>
      </c>
      <c r="I27" s="357">
        <v>0</v>
      </c>
      <c r="J27" s="359">
        <v>0</v>
      </c>
      <c r="K27" s="354"/>
      <c r="L27" s="354"/>
      <c r="M27" s="354"/>
      <c r="N27" s="354"/>
      <c r="O27" s="354"/>
    </row>
    <row r="28" spans="1:15" ht="15.75">
      <c r="A28" s="288"/>
      <c r="B28" s="356" t="s">
        <v>233</v>
      </c>
      <c r="C28" s="79" t="s">
        <v>111</v>
      </c>
      <c r="D28" s="276"/>
      <c r="E28" s="357">
        <v>0</v>
      </c>
      <c r="F28" s="357">
        <v>0</v>
      </c>
      <c r="G28" s="358">
        <f t="shared" si="0"/>
        <v>0</v>
      </c>
      <c r="H28" s="357">
        <v>0</v>
      </c>
      <c r="I28" s="357">
        <v>0</v>
      </c>
      <c r="J28" s="359">
        <v>0</v>
      </c>
      <c r="K28" s="354"/>
      <c r="L28" s="354"/>
      <c r="M28" s="354"/>
      <c r="N28" s="354"/>
      <c r="O28" s="354"/>
    </row>
    <row r="29" spans="1:15" ht="15.75">
      <c r="A29" s="288"/>
      <c r="B29" s="356" t="s">
        <v>234</v>
      </c>
      <c r="C29" s="14" t="s">
        <v>112</v>
      </c>
      <c r="D29" s="276"/>
      <c r="E29" s="357">
        <v>0</v>
      </c>
      <c r="F29" s="357">
        <v>0</v>
      </c>
      <c r="G29" s="358">
        <f t="shared" si="0"/>
        <v>0</v>
      </c>
      <c r="H29" s="357">
        <v>0</v>
      </c>
      <c r="I29" s="357">
        <v>0</v>
      </c>
      <c r="J29" s="359">
        <v>0</v>
      </c>
      <c r="K29" s="354"/>
      <c r="L29" s="354"/>
      <c r="M29" s="354"/>
      <c r="N29" s="354"/>
      <c r="O29" s="354"/>
    </row>
    <row r="30" spans="1:15" ht="15.75">
      <c r="A30" s="288"/>
      <c r="B30" s="356" t="s">
        <v>288</v>
      </c>
      <c r="C30" s="79" t="s">
        <v>113</v>
      </c>
      <c r="D30" s="276"/>
      <c r="E30" s="357">
        <v>0</v>
      </c>
      <c r="F30" s="357">
        <v>242873</v>
      </c>
      <c r="G30" s="358">
        <f t="shared" si="0"/>
        <v>242873</v>
      </c>
      <c r="H30" s="357">
        <v>0</v>
      </c>
      <c r="I30" s="357">
        <v>258782</v>
      </c>
      <c r="J30" s="359">
        <v>258782</v>
      </c>
      <c r="K30" s="354"/>
      <c r="L30" s="354"/>
      <c r="M30" s="354"/>
      <c r="N30" s="354"/>
      <c r="O30" s="354"/>
    </row>
    <row r="31" spans="1:15" ht="15.75">
      <c r="A31" s="288"/>
      <c r="B31" s="356" t="s">
        <v>289</v>
      </c>
      <c r="C31" s="79" t="s">
        <v>114</v>
      </c>
      <c r="D31" s="276"/>
      <c r="E31" s="357">
        <v>0</v>
      </c>
      <c r="F31" s="357">
        <v>0</v>
      </c>
      <c r="G31" s="358">
        <f t="shared" si="0"/>
        <v>0</v>
      </c>
      <c r="H31" s="357">
        <v>0</v>
      </c>
      <c r="I31" s="357">
        <v>0</v>
      </c>
      <c r="J31" s="359">
        <v>0</v>
      </c>
      <c r="K31" s="354"/>
      <c r="L31" s="354"/>
      <c r="M31" s="354"/>
      <c r="N31" s="354"/>
      <c r="O31" s="354"/>
    </row>
    <row r="32" spans="1:15" ht="15.75">
      <c r="A32" s="275"/>
      <c r="B32" s="361" t="s">
        <v>15</v>
      </c>
      <c r="C32" s="278" t="s">
        <v>115</v>
      </c>
      <c r="D32" s="544" t="s">
        <v>245</v>
      </c>
      <c r="E32" s="24">
        <f>+E33+E47</f>
        <v>180155035</v>
      </c>
      <c r="F32" s="24">
        <f>+F33+F47</f>
        <v>81756592</v>
      </c>
      <c r="G32" s="22">
        <f t="shared" si="0"/>
        <v>261911627</v>
      </c>
      <c r="H32" s="24">
        <f>+H33+H47</f>
        <v>102485489</v>
      </c>
      <c r="I32" s="24">
        <f>+I33+I47</f>
        <v>37588748</v>
      </c>
      <c r="J32" s="23">
        <f>+H32+I32</f>
        <v>140074237</v>
      </c>
      <c r="K32" s="354"/>
      <c r="L32" s="354"/>
      <c r="M32" s="354"/>
      <c r="N32" s="354"/>
      <c r="O32" s="354"/>
    </row>
    <row r="33" spans="1:15" ht="15.75">
      <c r="A33" s="275"/>
      <c r="B33" s="356" t="s">
        <v>36</v>
      </c>
      <c r="C33" s="79" t="s">
        <v>116</v>
      </c>
      <c r="D33" s="276"/>
      <c r="E33" s="357">
        <f>+SUM(E34:E46)</f>
        <v>178186736</v>
      </c>
      <c r="F33" s="357">
        <f>+SUM(F34:F46)</f>
        <v>71809957</v>
      </c>
      <c r="G33" s="358">
        <f t="shared" si="0"/>
        <v>249996693</v>
      </c>
      <c r="H33" s="357">
        <f>+SUM(H34:H46)</f>
        <v>100896376</v>
      </c>
      <c r="I33" s="357">
        <f>+SUM(I34:I46)</f>
        <v>19144862</v>
      </c>
      <c r="J33" s="359">
        <f>+H33+I33</f>
        <v>120041238</v>
      </c>
      <c r="K33" s="354"/>
      <c r="L33" s="354"/>
      <c r="M33" s="354"/>
      <c r="N33" s="354"/>
      <c r="O33" s="354"/>
    </row>
    <row r="34" spans="1:15" ht="15.75">
      <c r="A34" s="275"/>
      <c r="B34" s="356" t="s">
        <v>54</v>
      </c>
      <c r="C34" s="79" t="s">
        <v>256</v>
      </c>
      <c r="D34" s="276"/>
      <c r="E34" s="357">
        <v>1769155</v>
      </c>
      <c r="F34" s="357">
        <v>65623208</v>
      </c>
      <c r="G34" s="358">
        <f>+E34+F34</f>
        <v>67392363</v>
      </c>
      <c r="H34" s="357">
        <v>5160834</v>
      </c>
      <c r="I34" s="357">
        <v>14950271</v>
      </c>
      <c r="J34" s="359">
        <v>20111105</v>
      </c>
      <c r="K34" s="354"/>
      <c r="L34" s="354"/>
      <c r="M34" s="354"/>
      <c r="N34" s="354"/>
      <c r="O34" s="354"/>
    </row>
    <row r="35" spans="1:15" ht="15.75">
      <c r="A35" s="275"/>
      <c r="B35" s="356" t="s">
        <v>55</v>
      </c>
      <c r="C35" s="79" t="s">
        <v>257</v>
      </c>
      <c r="D35" s="276"/>
      <c r="E35" s="357">
        <v>0</v>
      </c>
      <c r="F35" s="357">
        <v>0</v>
      </c>
      <c r="G35" s="358">
        <f t="shared" si="0"/>
        <v>0</v>
      </c>
      <c r="H35" s="357">
        <v>0</v>
      </c>
      <c r="I35" s="357">
        <v>0</v>
      </c>
      <c r="J35" s="359">
        <v>0</v>
      </c>
      <c r="K35" s="354"/>
      <c r="L35" s="354"/>
      <c r="M35" s="354"/>
      <c r="N35" s="354"/>
      <c r="O35" s="354"/>
    </row>
    <row r="36" spans="1:15" ht="15.75">
      <c r="A36" s="275"/>
      <c r="B36" s="356" t="s">
        <v>56</v>
      </c>
      <c r="C36" s="79" t="s">
        <v>117</v>
      </c>
      <c r="D36" s="276"/>
      <c r="E36" s="357">
        <v>0</v>
      </c>
      <c r="F36" s="357">
        <v>5549</v>
      </c>
      <c r="G36" s="358">
        <f t="shared" si="0"/>
        <v>5549</v>
      </c>
      <c r="H36" s="357">
        <v>0</v>
      </c>
      <c r="I36" s="357">
        <v>4560</v>
      </c>
      <c r="J36" s="359">
        <v>4560</v>
      </c>
      <c r="K36" s="354"/>
      <c r="L36" s="354"/>
      <c r="M36" s="354"/>
      <c r="N36" s="354"/>
      <c r="O36" s="354"/>
    </row>
    <row r="37" spans="1:15" ht="15.75">
      <c r="A37" s="275"/>
      <c r="B37" s="356" t="s">
        <v>284</v>
      </c>
      <c r="C37" s="79" t="s">
        <v>118</v>
      </c>
      <c r="D37" s="276"/>
      <c r="E37" s="357">
        <v>59118657</v>
      </c>
      <c r="F37" s="357">
        <v>4037306</v>
      </c>
      <c r="G37" s="358">
        <f t="shared" si="0"/>
        <v>63155963</v>
      </c>
      <c r="H37" s="357">
        <v>30051943</v>
      </c>
      <c r="I37" s="357">
        <v>2367061</v>
      </c>
      <c r="J37" s="359">
        <v>32419004</v>
      </c>
      <c r="K37" s="354"/>
      <c r="L37" s="354"/>
      <c r="M37" s="354"/>
      <c r="N37" s="354"/>
      <c r="O37" s="354"/>
    </row>
    <row r="38" spans="1:15" ht="15.75">
      <c r="A38" s="275"/>
      <c r="B38" s="356" t="s">
        <v>290</v>
      </c>
      <c r="C38" s="79" t="s">
        <v>119</v>
      </c>
      <c r="D38" s="276"/>
      <c r="E38" s="357">
        <v>0</v>
      </c>
      <c r="F38" s="357">
        <v>0</v>
      </c>
      <c r="G38" s="358">
        <f t="shared" si="0"/>
        <v>0</v>
      </c>
      <c r="H38" s="357">
        <v>0</v>
      </c>
      <c r="I38" s="357">
        <v>0</v>
      </c>
      <c r="J38" s="359">
        <v>0</v>
      </c>
      <c r="K38" s="354"/>
      <c r="L38" s="354"/>
      <c r="M38" s="354"/>
      <c r="N38" s="354"/>
      <c r="O38" s="354"/>
    </row>
    <row r="39" spans="1:15" ht="15.75">
      <c r="A39" s="275"/>
      <c r="B39" s="356" t="s">
        <v>291</v>
      </c>
      <c r="C39" s="79" t="s">
        <v>120</v>
      </c>
      <c r="D39" s="276"/>
      <c r="E39" s="357">
        <v>0</v>
      </c>
      <c r="F39" s="357">
        <v>0</v>
      </c>
      <c r="G39" s="358">
        <f t="shared" si="0"/>
        <v>0</v>
      </c>
      <c r="H39" s="357">
        <v>0</v>
      </c>
      <c r="I39" s="357">
        <v>0</v>
      </c>
      <c r="J39" s="359">
        <v>0</v>
      </c>
      <c r="K39" s="354"/>
      <c r="L39" s="354"/>
      <c r="M39" s="354"/>
      <c r="N39" s="354"/>
      <c r="O39" s="354"/>
    </row>
    <row r="40" spans="1:15" ht="15.75">
      <c r="A40" s="275"/>
      <c r="B40" s="356" t="s">
        <v>292</v>
      </c>
      <c r="C40" s="14" t="s">
        <v>258</v>
      </c>
      <c r="D40" s="276"/>
      <c r="E40" s="357">
        <v>5240183</v>
      </c>
      <c r="F40" s="357">
        <v>0</v>
      </c>
      <c r="G40" s="358">
        <f t="shared" si="0"/>
        <v>5240183</v>
      </c>
      <c r="H40" s="357">
        <v>3956330</v>
      </c>
      <c r="I40" s="357">
        <v>0</v>
      </c>
      <c r="J40" s="359">
        <v>3956330</v>
      </c>
      <c r="K40" s="354"/>
      <c r="L40" s="354"/>
      <c r="M40" s="354"/>
      <c r="N40" s="354"/>
      <c r="O40" s="354"/>
    </row>
    <row r="41" spans="1:15" ht="15.75">
      <c r="A41" s="275"/>
      <c r="B41" s="356" t="s">
        <v>293</v>
      </c>
      <c r="C41" s="14" t="s">
        <v>121</v>
      </c>
      <c r="D41" s="276"/>
      <c r="E41" s="357">
        <v>244861</v>
      </c>
      <c r="F41" s="357">
        <v>0</v>
      </c>
      <c r="G41" s="358">
        <f t="shared" si="0"/>
        <v>244861</v>
      </c>
      <c r="H41" s="357">
        <v>116784</v>
      </c>
      <c r="I41" s="357">
        <v>0</v>
      </c>
      <c r="J41" s="359">
        <v>116784</v>
      </c>
      <c r="K41" s="354"/>
      <c r="L41" s="354"/>
      <c r="M41" s="354"/>
      <c r="N41" s="354"/>
      <c r="O41" s="354"/>
    </row>
    <row r="42" spans="1:15" ht="15.75">
      <c r="A42" s="275"/>
      <c r="B42" s="356" t="s">
        <v>294</v>
      </c>
      <c r="C42" s="79" t="s">
        <v>122</v>
      </c>
      <c r="D42" s="276"/>
      <c r="E42" s="357">
        <v>111810116</v>
      </c>
      <c r="F42" s="357">
        <v>1766509</v>
      </c>
      <c r="G42" s="358">
        <f t="shared" si="0"/>
        <v>113576625</v>
      </c>
      <c r="H42" s="357">
        <v>61609289</v>
      </c>
      <c r="I42" s="357">
        <v>1822970</v>
      </c>
      <c r="J42" s="359">
        <v>63432259</v>
      </c>
      <c r="K42" s="354"/>
      <c r="L42" s="354"/>
      <c r="M42" s="354"/>
      <c r="N42" s="354"/>
      <c r="O42" s="354"/>
    </row>
    <row r="43" spans="1:15" ht="15.75">
      <c r="A43" s="275"/>
      <c r="B43" s="356" t="s">
        <v>295</v>
      </c>
      <c r="C43" s="79" t="s">
        <v>281</v>
      </c>
      <c r="D43" s="276"/>
      <c r="E43" s="357">
        <v>3764</v>
      </c>
      <c r="F43" s="357">
        <v>0</v>
      </c>
      <c r="G43" s="358">
        <f>+E43+F43</f>
        <v>3764</v>
      </c>
      <c r="H43" s="357">
        <v>1196</v>
      </c>
      <c r="I43" s="357">
        <v>0</v>
      </c>
      <c r="J43" s="359">
        <v>1196</v>
      </c>
      <c r="K43" s="354"/>
      <c r="L43" s="354"/>
      <c r="M43" s="354"/>
      <c r="N43" s="354"/>
      <c r="O43" s="354"/>
    </row>
    <row r="44" spans="1:15" ht="15.75">
      <c r="A44" s="275"/>
      <c r="B44" s="356" t="s">
        <v>296</v>
      </c>
      <c r="C44" s="14" t="s">
        <v>123</v>
      </c>
      <c r="D44" s="276"/>
      <c r="E44" s="357">
        <v>0</v>
      </c>
      <c r="F44" s="357">
        <v>0</v>
      </c>
      <c r="G44" s="358">
        <f t="shared" si="0"/>
        <v>0</v>
      </c>
      <c r="H44" s="357">
        <v>0</v>
      </c>
      <c r="I44" s="357">
        <v>0</v>
      </c>
      <c r="J44" s="359">
        <v>0</v>
      </c>
      <c r="K44" s="354"/>
      <c r="L44" s="354"/>
      <c r="M44" s="354"/>
      <c r="N44" s="354"/>
      <c r="O44" s="354"/>
    </row>
    <row r="45" spans="1:15" ht="15.75">
      <c r="A45" s="275"/>
      <c r="B45" s="356" t="s">
        <v>297</v>
      </c>
      <c r="C45" s="14" t="s">
        <v>124</v>
      </c>
      <c r="D45" s="276"/>
      <c r="E45" s="357">
        <v>0</v>
      </c>
      <c r="F45" s="357">
        <v>0</v>
      </c>
      <c r="G45" s="358">
        <f t="shared" si="0"/>
        <v>0</v>
      </c>
      <c r="H45" s="357">
        <v>0</v>
      </c>
      <c r="I45" s="357">
        <v>0</v>
      </c>
      <c r="J45" s="359">
        <v>0</v>
      </c>
      <c r="K45" s="354"/>
      <c r="L45" s="354"/>
      <c r="M45" s="354"/>
      <c r="N45" s="354"/>
      <c r="O45" s="354"/>
    </row>
    <row r="46" spans="1:15" ht="15.75">
      <c r="A46" s="275"/>
      <c r="B46" s="356" t="s">
        <v>298</v>
      </c>
      <c r="C46" s="79" t="s">
        <v>125</v>
      </c>
      <c r="D46" s="276"/>
      <c r="E46" s="357">
        <v>0</v>
      </c>
      <c r="F46" s="357">
        <v>377385</v>
      </c>
      <c r="G46" s="358">
        <f t="shared" si="0"/>
        <v>377385</v>
      </c>
      <c r="H46" s="357">
        <v>0</v>
      </c>
      <c r="I46" s="357">
        <v>0</v>
      </c>
      <c r="J46" s="359">
        <v>0</v>
      </c>
      <c r="K46" s="354"/>
      <c r="L46" s="354"/>
      <c r="M46" s="354"/>
      <c r="N46" s="354"/>
      <c r="O46" s="354"/>
    </row>
    <row r="47" spans="1:15" ht="15.75">
      <c r="A47" s="275"/>
      <c r="B47" s="356" t="s">
        <v>37</v>
      </c>
      <c r="C47" s="79" t="s">
        <v>126</v>
      </c>
      <c r="D47" s="276"/>
      <c r="E47" s="357">
        <f>+E48+E49</f>
        <v>1968299</v>
      </c>
      <c r="F47" s="357">
        <f>+F48+F49</f>
        <v>9946635</v>
      </c>
      <c r="G47" s="358">
        <f t="shared" si="0"/>
        <v>11914934</v>
      </c>
      <c r="H47" s="357">
        <f>+H48+H49</f>
        <v>1589113</v>
      </c>
      <c r="I47" s="357">
        <f>+I48+I49</f>
        <v>18443886</v>
      </c>
      <c r="J47" s="359">
        <f>+H47+I47</f>
        <v>20032999</v>
      </c>
      <c r="K47" s="354"/>
      <c r="L47" s="354"/>
      <c r="M47" s="354"/>
      <c r="N47" s="354"/>
      <c r="O47" s="354"/>
    </row>
    <row r="48" spans="1:15" ht="15.75">
      <c r="A48" s="275"/>
      <c r="B48" s="356" t="s">
        <v>161</v>
      </c>
      <c r="C48" s="79" t="s">
        <v>127</v>
      </c>
      <c r="D48" s="276"/>
      <c r="E48" s="357">
        <v>534200</v>
      </c>
      <c r="F48" s="357">
        <v>7034839</v>
      </c>
      <c r="G48" s="358">
        <f t="shared" si="0"/>
        <v>7569039</v>
      </c>
      <c r="H48" s="357">
        <v>557330</v>
      </c>
      <c r="I48" s="357">
        <v>16363918</v>
      </c>
      <c r="J48" s="359">
        <v>16921248</v>
      </c>
      <c r="K48" s="354"/>
      <c r="L48" s="354"/>
      <c r="M48" s="354"/>
      <c r="N48" s="354"/>
      <c r="O48" s="354"/>
    </row>
    <row r="49" spans="1:15" ht="15.75">
      <c r="A49" s="275"/>
      <c r="B49" s="356" t="s">
        <v>162</v>
      </c>
      <c r="C49" s="79" t="s">
        <v>128</v>
      </c>
      <c r="D49" s="276"/>
      <c r="E49" s="357">
        <v>1434099</v>
      </c>
      <c r="F49" s="357">
        <v>2911796</v>
      </c>
      <c r="G49" s="358">
        <f t="shared" si="0"/>
        <v>4345895</v>
      </c>
      <c r="H49" s="357">
        <v>1031783</v>
      </c>
      <c r="I49" s="357">
        <v>2079968</v>
      </c>
      <c r="J49" s="359">
        <v>3111751</v>
      </c>
      <c r="K49" s="354"/>
      <c r="L49" s="354"/>
      <c r="M49" s="354"/>
      <c r="N49" s="354"/>
      <c r="O49" s="354"/>
    </row>
    <row r="50" spans="1:15" ht="15.75">
      <c r="A50" s="275"/>
      <c r="B50" s="278" t="s">
        <v>14</v>
      </c>
      <c r="C50" s="278" t="s">
        <v>129</v>
      </c>
      <c r="D50" s="544" t="s">
        <v>537</v>
      </c>
      <c r="E50" s="24">
        <f>+E51+E55</f>
        <v>282483144</v>
      </c>
      <c r="F50" s="24">
        <f>+F51+F55</f>
        <v>620331692</v>
      </c>
      <c r="G50" s="22">
        <f t="shared" si="0"/>
        <v>902814836</v>
      </c>
      <c r="H50" s="24">
        <f>+H51+H55</f>
        <v>204933742</v>
      </c>
      <c r="I50" s="24">
        <f>+I51+I55</f>
        <v>520152896</v>
      </c>
      <c r="J50" s="23">
        <f>+H50+I50</f>
        <v>725086638</v>
      </c>
      <c r="K50" s="354"/>
      <c r="L50" s="354"/>
      <c r="M50" s="354"/>
      <c r="N50" s="354"/>
      <c r="O50" s="354"/>
    </row>
    <row r="51" spans="1:15" ht="15.75">
      <c r="A51" s="275"/>
      <c r="B51" s="362" t="s">
        <v>39</v>
      </c>
      <c r="C51" s="79" t="s">
        <v>167</v>
      </c>
      <c r="D51" s="363"/>
      <c r="E51" s="357">
        <f>+SUM(E52:E54)</f>
        <v>4640552</v>
      </c>
      <c r="F51" s="357">
        <f>+SUM(F52:F54)</f>
        <v>60010573</v>
      </c>
      <c r="G51" s="358">
        <f t="shared" si="0"/>
        <v>64651125</v>
      </c>
      <c r="H51" s="357">
        <f>+SUM(H52:H54)</f>
        <v>10157293</v>
      </c>
      <c r="I51" s="357">
        <f>+SUM(I52:I54)</f>
        <v>65472706</v>
      </c>
      <c r="J51" s="359">
        <f>+H51+I51</f>
        <v>75629999</v>
      </c>
      <c r="K51" s="354"/>
      <c r="L51" s="354"/>
      <c r="M51" s="354"/>
      <c r="N51" s="354"/>
      <c r="O51" s="354"/>
    </row>
    <row r="52" spans="1:15" ht="15.75">
      <c r="A52" s="275"/>
      <c r="B52" s="362" t="s">
        <v>40</v>
      </c>
      <c r="C52" s="26" t="s">
        <v>168</v>
      </c>
      <c r="D52" s="363"/>
      <c r="E52" s="357">
        <v>0</v>
      </c>
      <c r="F52" s="357">
        <v>17366605</v>
      </c>
      <c r="G52" s="358">
        <f t="shared" si="0"/>
        <v>17366605</v>
      </c>
      <c r="H52" s="357">
        <v>400000</v>
      </c>
      <c r="I52" s="357">
        <v>10961095</v>
      </c>
      <c r="J52" s="359">
        <v>11361095</v>
      </c>
      <c r="K52" s="354"/>
      <c r="L52" s="354"/>
      <c r="M52" s="354"/>
      <c r="N52" s="354"/>
      <c r="O52" s="354"/>
    </row>
    <row r="53" spans="1:15" ht="15.75">
      <c r="A53" s="275"/>
      <c r="B53" s="362" t="s">
        <v>41</v>
      </c>
      <c r="C53" s="26" t="s">
        <v>169</v>
      </c>
      <c r="D53" s="363"/>
      <c r="E53" s="357">
        <v>4640552</v>
      </c>
      <c r="F53" s="357">
        <v>42643968</v>
      </c>
      <c r="G53" s="358">
        <f t="shared" si="0"/>
        <v>47284520</v>
      </c>
      <c r="H53" s="357">
        <v>9757293</v>
      </c>
      <c r="I53" s="357">
        <v>54511611</v>
      </c>
      <c r="J53" s="359">
        <v>64268904</v>
      </c>
      <c r="K53" s="354"/>
      <c r="L53" s="354"/>
      <c r="M53" s="354"/>
      <c r="N53" s="354"/>
      <c r="O53" s="354"/>
    </row>
    <row r="54" spans="1:15" ht="15.75">
      <c r="A54" s="275"/>
      <c r="B54" s="362" t="s">
        <v>92</v>
      </c>
      <c r="C54" s="26" t="s">
        <v>171</v>
      </c>
      <c r="D54" s="363"/>
      <c r="E54" s="357">
        <v>0</v>
      </c>
      <c r="F54" s="357">
        <v>0</v>
      </c>
      <c r="G54" s="358">
        <f t="shared" si="0"/>
        <v>0</v>
      </c>
      <c r="H54" s="357">
        <v>0</v>
      </c>
      <c r="I54" s="357">
        <v>0</v>
      </c>
      <c r="J54" s="359">
        <v>0</v>
      </c>
      <c r="K54" s="354"/>
      <c r="L54" s="354"/>
      <c r="M54" s="354"/>
      <c r="N54" s="354"/>
      <c r="O54" s="354"/>
    </row>
    <row r="55" spans="1:15" ht="15.75">
      <c r="A55" s="275"/>
      <c r="B55" s="362" t="s">
        <v>42</v>
      </c>
      <c r="C55" s="26" t="s">
        <v>170</v>
      </c>
      <c r="D55" s="363"/>
      <c r="E55" s="357">
        <f>+E56+E59+E64+E71+E74+E77</f>
        <v>277842592</v>
      </c>
      <c r="F55" s="357">
        <f>+F56+F59+F64+F71+F74+F77</f>
        <v>560321119</v>
      </c>
      <c r="G55" s="358">
        <f>+E55+F55</f>
        <v>838163711</v>
      </c>
      <c r="H55" s="357">
        <f>+H56+H59+H64+H71+H74+H77</f>
        <v>194776449</v>
      </c>
      <c r="I55" s="357">
        <f>+I56+I59+I64+I71+I74+I77</f>
        <v>454680190</v>
      </c>
      <c r="J55" s="359">
        <f>+H55+I55</f>
        <v>649456639</v>
      </c>
      <c r="K55" s="354"/>
      <c r="L55" s="354"/>
      <c r="M55" s="354"/>
      <c r="N55" s="354"/>
      <c r="O55" s="354"/>
    </row>
    <row r="56" spans="1:15" ht="15.75">
      <c r="A56" s="275"/>
      <c r="B56" s="364" t="s">
        <v>187</v>
      </c>
      <c r="C56" s="79" t="s">
        <v>130</v>
      </c>
      <c r="D56" s="363"/>
      <c r="E56" s="357">
        <f>+E57+E58</f>
        <v>21336479</v>
      </c>
      <c r="F56" s="357">
        <f>+F57+F58</f>
        <v>30161467</v>
      </c>
      <c r="G56" s="358">
        <f>+G57+G58</f>
        <v>51497946</v>
      </c>
      <c r="H56" s="357">
        <f>+H57+H58</f>
        <v>13352362</v>
      </c>
      <c r="I56" s="357">
        <f>+I57+I58</f>
        <v>19688268</v>
      </c>
      <c r="J56" s="359">
        <f>+J57+J58</f>
        <v>33040630</v>
      </c>
      <c r="K56" s="354"/>
      <c r="L56" s="354"/>
      <c r="M56" s="354"/>
      <c r="N56" s="354"/>
      <c r="O56" s="354"/>
    </row>
    <row r="57" spans="1:15" ht="15.75">
      <c r="A57" s="275"/>
      <c r="B57" s="289" t="s">
        <v>209</v>
      </c>
      <c r="C57" s="79" t="s">
        <v>193</v>
      </c>
      <c r="D57" s="363"/>
      <c r="E57" s="357">
        <v>19031202</v>
      </c>
      <c r="F57" s="357">
        <v>7113756</v>
      </c>
      <c r="G57" s="358">
        <f>+E57+F57</f>
        <v>26144958</v>
      </c>
      <c r="H57" s="357">
        <v>9734071</v>
      </c>
      <c r="I57" s="357">
        <v>6429241</v>
      </c>
      <c r="J57" s="359">
        <v>16163312</v>
      </c>
      <c r="K57" s="354"/>
      <c r="L57" s="354"/>
      <c r="M57" s="354"/>
      <c r="N57" s="354"/>
      <c r="O57" s="354"/>
    </row>
    <row r="58" spans="1:15" ht="15.75">
      <c r="A58" s="275"/>
      <c r="B58" s="289" t="s">
        <v>210</v>
      </c>
      <c r="C58" s="79" t="s">
        <v>194</v>
      </c>
      <c r="D58" s="363"/>
      <c r="E58" s="357">
        <v>2305277</v>
      </c>
      <c r="F58" s="357">
        <v>23047711</v>
      </c>
      <c r="G58" s="358">
        <f>+E58+F58</f>
        <v>25352988</v>
      </c>
      <c r="H58" s="357">
        <v>3618291</v>
      </c>
      <c r="I58" s="357">
        <v>13259027</v>
      </c>
      <c r="J58" s="359">
        <v>16877318</v>
      </c>
      <c r="K58" s="354"/>
      <c r="L58" s="354"/>
      <c r="M58" s="354"/>
      <c r="N58" s="354"/>
      <c r="O58" s="354"/>
    </row>
    <row r="59" spans="1:15" ht="15.75">
      <c r="A59" s="275"/>
      <c r="B59" s="289" t="s">
        <v>188</v>
      </c>
      <c r="C59" s="79" t="s">
        <v>131</v>
      </c>
      <c r="D59" s="363"/>
      <c r="E59" s="357">
        <f>SUM(E60:E63)</f>
        <v>235116954</v>
      </c>
      <c r="F59" s="357">
        <f>SUM(F60:F63)</f>
        <v>417138157</v>
      </c>
      <c r="G59" s="358">
        <f aca="true" t="shared" si="1" ref="G59:G96">+E59+F59</f>
        <v>652255111</v>
      </c>
      <c r="H59" s="357">
        <f>SUM(H60:H63)</f>
        <v>164715512</v>
      </c>
      <c r="I59" s="357">
        <f>SUM(I60:I63)</f>
        <v>341701557</v>
      </c>
      <c r="J59" s="359">
        <f>+H59+I59</f>
        <v>506417069</v>
      </c>
      <c r="K59" s="354"/>
      <c r="L59" s="354"/>
      <c r="M59" s="354"/>
      <c r="N59" s="354"/>
      <c r="O59" s="354"/>
    </row>
    <row r="60" spans="1:15" ht="15.75">
      <c r="A60" s="275"/>
      <c r="B60" s="289" t="s">
        <v>172</v>
      </c>
      <c r="C60" s="79" t="s">
        <v>195</v>
      </c>
      <c r="D60" s="363"/>
      <c r="E60" s="357">
        <v>2500338</v>
      </c>
      <c r="F60" s="357">
        <v>164241543</v>
      </c>
      <c r="G60" s="358">
        <f t="shared" si="1"/>
        <v>166741881</v>
      </c>
      <c r="H60" s="357">
        <v>3971126</v>
      </c>
      <c r="I60" s="357">
        <v>148821859</v>
      </c>
      <c r="J60" s="359">
        <v>152792985</v>
      </c>
      <c r="K60" s="354"/>
      <c r="L60" s="354"/>
      <c r="M60" s="354"/>
      <c r="N60" s="354"/>
      <c r="O60" s="354"/>
    </row>
    <row r="61" spans="1:15" ht="15.75">
      <c r="A61" s="275"/>
      <c r="B61" s="289" t="s">
        <v>173</v>
      </c>
      <c r="C61" s="79" t="s">
        <v>196</v>
      </c>
      <c r="D61" s="363"/>
      <c r="E61" s="357">
        <v>114746380</v>
      </c>
      <c r="F61" s="357">
        <v>67239849</v>
      </c>
      <c r="G61" s="358">
        <f t="shared" si="1"/>
        <v>181986229</v>
      </c>
      <c r="H61" s="357">
        <v>106149390</v>
      </c>
      <c r="I61" s="357">
        <v>50271988</v>
      </c>
      <c r="J61" s="359">
        <v>156421378</v>
      </c>
      <c r="K61" s="354"/>
      <c r="L61" s="354"/>
      <c r="M61" s="354"/>
      <c r="N61" s="354"/>
      <c r="O61" s="354"/>
    </row>
    <row r="62" spans="1:15" ht="15.75">
      <c r="A62" s="275"/>
      <c r="B62" s="289" t="s">
        <v>211</v>
      </c>
      <c r="C62" s="79" t="s">
        <v>197</v>
      </c>
      <c r="D62" s="363"/>
      <c r="E62" s="357">
        <v>58935118</v>
      </c>
      <c r="F62" s="357">
        <v>92828382</v>
      </c>
      <c r="G62" s="358">
        <f t="shared" si="1"/>
        <v>151763500</v>
      </c>
      <c r="H62" s="357">
        <v>27297498</v>
      </c>
      <c r="I62" s="357">
        <v>71303855</v>
      </c>
      <c r="J62" s="359">
        <v>98601353</v>
      </c>
      <c r="K62" s="354"/>
      <c r="L62" s="354"/>
      <c r="M62" s="354"/>
      <c r="N62" s="354"/>
      <c r="O62" s="354"/>
    </row>
    <row r="63" spans="1:15" ht="15.75">
      <c r="A63" s="275"/>
      <c r="B63" s="289" t="s">
        <v>212</v>
      </c>
      <c r="C63" s="79" t="s">
        <v>198</v>
      </c>
      <c r="D63" s="363"/>
      <c r="E63" s="357">
        <v>58935118</v>
      </c>
      <c r="F63" s="357">
        <v>92828383</v>
      </c>
      <c r="G63" s="358">
        <f t="shared" si="1"/>
        <v>151763501</v>
      </c>
      <c r="H63" s="357">
        <v>27297498</v>
      </c>
      <c r="I63" s="357">
        <v>71303855</v>
      </c>
      <c r="J63" s="359">
        <v>98601353</v>
      </c>
      <c r="K63" s="354"/>
      <c r="L63" s="354"/>
      <c r="M63" s="354"/>
      <c r="N63" s="354"/>
      <c r="O63" s="354"/>
    </row>
    <row r="64" spans="1:15" ht="15.75">
      <c r="A64" s="275"/>
      <c r="B64" s="289" t="s">
        <v>213</v>
      </c>
      <c r="C64" s="79" t="s">
        <v>132</v>
      </c>
      <c r="D64" s="363"/>
      <c r="E64" s="357">
        <f>SUM(E65:E70)</f>
        <v>17315420</v>
      </c>
      <c r="F64" s="357">
        <f>SUM(F65:F70)</f>
        <v>24174374</v>
      </c>
      <c r="G64" s="358">
        <f t="shared" si="1"/>
        <v>41489794</v>
      </c>
      <c r="H64" s="357">
        <f>SUM(H65:H70)</f>
        <v>14159657</v>
      </c>
      <c r="I64" s="357">
        <f>SUM(I65:I70)</f>
        <v>20726981</v>
      </c>
      <c r="J64" s="359">
        <f>+H64+I64</f>
        <v>34886638</v>
      </c>
      <c r="K64" s="354"/>
      <c r="L64" s="354"/>
      <c r="M64" s="354"/>
      <c r="N64" s="354"/>
      <c r="O64" s="354"/>
    </row>
    <row r="65" spans="1:15" ht="15.75">
      <c r="A65" s="275"/>
      <c r="B65" s="289" t="s">
        <v>174</v>
      </c>
      <c r="C65" s="79" t="s">
        <v>199</v>
      </c>
      <c r="D65" s="363"/>
      <c r="E65" s="357">
        <v>10632127</v>
      </c>
      <c r="F65" s="357">
        <v>6785521</v>
      </c>
      <c r="G65" s="358">
        <f t="shared" si="1"/>
        <v>17417648</v>
      </c>
      <c r="H65" s="357">
        <v>4417926</v>
      </c>
      <c r="I65" s="357">
        <v>6898987</v>
      </c>
      <c r="J65" s="359">
        <v>11316913</v>
      </c>
      <c r="K65" s="354"/>
      <c r="L65" s="354"/>
      <c r="M65" s="354"/>
      <c r="N65" s="354"/>
      <c r="O65" s="354"/>
    </row>
    <row r="66" spans="1:15" ht="15.75">
      <c r="A66" s="275"/>
      <c r="B66" s="289" t="s">
        <v>175</v>
      </c>
      <c r="C66" s="79" t="s">
        <v>200</v>
      </c>
      <c r="D66" s="363"/>
      <c r="E66" s="357">
        <v>6420354</v>
      </c>
      <c r="F66" s="357">
        <v>12143758</v>
      </c>
      <c r="G66" s="358">
        <f t="shared" si="1"/>
        <v>18564112</v>
      </c>
      <c r="H66" s="357">
        <v>7866882</v>
      </c>
      <c r="I66" s="357">
        <v>6448093</v>
      </c>
      <c r="J66" s="359">
        <v>14314975</v>
      </c>
      <c r="K66" s="354"/>
      <c r="L66" s="354"/>
      <c r="M66" s="354"/>
      <c r="N66" s="354"/>
      <c r="O66" s="354"/>
    </row>
    <row r="67" spans="1:15" ht="15.75">
      <c r="A67" s="275"/>
      <c r="B67" s="289" t="s">
        <v>176</v>
      </c>
      <c r="C67" s="79" t="s">
        <v>201</v>
      </c>
      <c r="D67" s="363"/>
      <c r="E67" s="357">
        <v>0</v>
      </c>
      <c r="F67" s="357">
        <v>3515996</v>
      </c>
      <c r="G67" s="358">
        <f t="shared" si="1"/>
        <v>3515996</v>
      </c>
      <c r="H67" s="357">
        <v>0</v>
      </c>
      <c r="I67" s="357">
        <v>4982841</v>
      </c>
      <c r="J67" s="359">
        <v>4982841</v>
      </c>
      <c r="K67" s="354"/>
      <c r="L67" s="354"/>
      <c r="M67" s="354"/>
      <c r="N67" s="354"/>
      <c r="O67" s="354"/>
    </row>
    <row r="68" spans="1:15" ht="15.75">
      <c r="A68" s="275"/>
      <c r="B68" s="289" t="s">
        <v>214</v>
      </c>
      <c r="C68" s="79" t="s">
        <v>202</v>
      </c>
      <c r="D68" s="363"/>
      <c r="E68" s="357">
        <v>0</v>
      </c>
      <c r="F68" s="357">
        <v>1729099</v>
      </c>
      <c r="G68" s="358">
        <f t="shared" si="1"/>
        <v>1729099</v>
      </c>
      <c r="H68" s="357">
        <v>0</v>
      </c>
      <c r="I68" s="357">
        <v>2190191</v>
      </c>
      <c r="J68" s="359">
        <v>2190191</v>
      </c>
      <c r="K68" s="354"/>
      <c r="L68" s="354"/>
      <c r="M68" s="354"/>
      <c r="N68" s="354"/>
      <c r="O68" s="354"/>
    </row>
    <row r="69" spans="1:15" ht="15.75">
      <c r="A69" s="275"/>
      <c r="B69" s="289" t="s">
        <v>215</v>
      </c>
      <c r="C69" s="79" t="s">
        <v>203</v>
      </c>
      <c r="D69" s="363"/>
      <c r="E69" s="357">
        <v>129331</v>
      </c>
      <c r="F69" s="357">
        <v>0</v>
      </c>
      <c r="G69" s="358">
        <f t="shared" si="1"/>
        <v>129331</v>
      </c>
      <c r="H69" s="357">
        <v>1267078</v>
      </c>
      <c r="I69" s="357">
        <v>0</v>
      </c>
      <c r="J69" s="359">
        <v>1267078</v>
      </c>
      <c r="K69" s="354"/>
      <c r="L69" s="354"/>
      <c r="M69" s="354"/>
      <c r="N69" s="354"/>
      <c r="O69" s="354"/>
    </row>
    <row r="70" spans="1:15" ht="15.75">
      <c r="A70" s="275"/>
      <c r="B70" s="289" t="s">
        <v>216</v>
      </c>
      <c r="C70" s="79" t="s">
        <v>204</v>
      </c>
      <c r="D70" s="363"/>
      <c r="E70" s="357">
        <v>133608</v>
      </c>
      <c r="F70" s="357">
        <v>0</v>
      </c>
      <c r="G70" s="358">
        <f t="shared" si="1"/>
        <v>133608</v>
      </c>
      <c r="H70" s="357">
        <v>607771</v>
      </c>
      <c r="I70" s="357">
        <v>206869</v>
      </c>
      <c r="J70" s="359">
        <v>814640</v>
      </c>
      <c r="K70" s="354"/>
      <c r="L70" s="354"/>
      <c r="M70" s="354"/>
      <c r="N70" s="354"/>
      <c r="O70" s="354"/>
    </row>
    <row r="71" spans="1:15" ht="15.75">
      <c r="A71" s="275"/>
      <c r="B71" s="289" t="s">
        <v>217</v>
      </c>
      <c r="C71" s="79" t="s">
        <v>133</v>
      </c>
      <c r="D71" s="363"/>
      <c r="E71" s="357">
        <f>+E72+E73</f>
        <v>1358088</v>
      </c>
      <c r="F71" s="357">
        <f>+F72+F73</f>
        <v>1253746</v>
      </c>
      <c r="G71" s="358">
        <f>+E71+F71</f>
        <v>2611834</v>
      </c>
      <c r="H71" s="357">
        <f>+H72+H73</f>
        <v>1306794</v>
      </c>
      <c r="I71" s="357">
        <f>+I72+I73</f>
        <v>1277838</v>
      </c>
      <c r="J71" s="359">
        <f>+H71+I71</f>
        <v>2584632</v>
      </c>
      <c r="K71" s="354"/>
      <c r="L71" s="354"/>
      <c r="M71" s="354"/>
      <c r="N71" s="354"/>
      <c r="O71" s="354"/>
    </row>
    <row r="72" spans="1:15" ht="15.75">
      <c r="A72" s="275"/>
      <c r="B72" s="289" t="s">
        <v>218</v>
      </c>
      <c r="C72" s="79" t="s">
        <v>205</v>
      </c>
      <c r="D72" s="363"/>
      <c r="E72" s="357">
        <v>1093934</v>
      </c>
      <c r="F72" s="357">
        <v>253619</v>
      </c>
      <c r="G72" s="358">
        <f t="shared" si="1"/>
        <v>1347553</v>
      </c>
      <c r="H72" s="357">
        <v>992048</v>
      </c>
      <c r="I72" s="357">
        <v>301139</v>
      </c>
      <c r="J72" s="359">
        <v>1293187</v>
      </c>
      <c r="K72" s="354"/>
      <c r="L72" s="354"/>
      <c r="M72" s="354"/>
      <c r="N72" s="354"/>
      <c r="O72" s="354"/>
    </row>
    <row r="73" spans="1:15" ht="15.75">
      <c r="A73" s="275"/>
      <c r="B73" s="289" t="s">
        <v>219</v>
      </c>
      <c r="C73" s="79" t="s">
        <v>206</v>
      </c>
      <c r="D73" s="363"/>
      <c r="E73" s="357">
        <v>264154</v>
      </c>
      <c r="F73" s="357">
        <v>1000127</v>
      </c>
      <c r="G73" s="358">
        <f t="shared" si="1"/>
        <v>1264281</v>
      </c>
      <c r="H73" s="357">
        <v>314746</v>
      </c>
      <c r="I73" s="357">
        <v>976699</v>
      </c>
      <c r="J73" s="359">
        <v>1291445</v>
      </c>
      <c r="K73" s="354"/>
      <c r="L73" s="354"/>
      <c r="M73" s="354"/>
      <c r="N73" s="354"/>
      <c r="O73" s="354"/>
    </row>
    <row r="74" spans="1:15" ht="15.75">
      <c r="A74" s="275"/>
      <c r="B74" s="289" t="s">
        <v>220</v>
      </c>
      <c r="C74" s="79" t="s">
        <v>134</v>
      </c>
      <c r="D74" s="363"/>
      <c r="E74" s="357">
        <f>SUM(E75:E76)</f>
        <v>0</v>
      </c>
      <c r="F74" s="357">
        <f>SUM(F75:F76)</f>
        <v>110670</v>
      </c>
      <c r="G74" s="358">
        <f t="shared" si="1"/>
        <v>110670</v>
      </c>
      <c r="H74" s="357">
        <f>SUM(H75:H76)</f>
        <v>0</v>
      </c>
      <c r="I74" s="357">
        <f>SUM(I75:I76)</f>
        <v>157116</v>
      </c>
      <c r="J74" s="359">
        <f>+H74+I74</f>
        <v>157116</v>
      </c>
      <c r="K74" s="354"/>
      <c r="L74" s="354"/>
      <c r="M74" s="354"/>
      <c r="N74" s="354"/>
      <c r="O74" s="354"/>
    </row>
    <row r="75" spans="1:15" ht="15.75">
      <c r="A75" s="275"/>
      <c r="B75" s="289" t="s">
        <v>221</v>
      </c>
      <c r="C75" s="79" t="s">
        <v>207</v>
      </c>
      <c r="D75" s="363"/>
      <c r="E75" s="357">
        <v>0</v>
      </c>
      <c r="F75" s="357">
        <v>110670</v>
      </c>
      <c r="G75" s="358">
        <f t="shared" si="1"/>
        <v>110670</v>
      </c>
      <c r="H75" s="357">
        <v>0</v>
      </c>
      <c r="I75" s="357">
        <v>0</v>
      </c>
      <c r="J75" s="359">
        <v>0</v>
      </c>
      <c r="K75" s="354"/>
      <c r="L75" s="354"/>
      <c r="M75" s="354"/>
      <c r="N75" s="354"/>
      <c r="O75" s="354"/>
    </row>
    <row r="76" spans="1:15" ht="15.75">
      <c r="A76" s="275"/>
      <c r="B76" s="289" t="s">
        <v>222</v>
      </c>
      <c r="C76" s="79" t="s">
        <v>208</v>
      </c>
      <c r="D76" s="363"/>
      <c r="E76" s="357">
        <v>0</v>
      </c>
      <c r="F76" s="357">
        <v>0</v>
      </c>
      <c r="G76" s="358">
        <f t="shared" si="1"/>
        <v>0</v>
      </c>
      <c r="H76" s="357">
        <v>0</v>
      </c>
      <c r="I76" s="357">
        <v>157116</v>
      </c>
      <c r="J76" s="359">
        <v>157116</v>
      </c>
      <c r="K76" s="354"/>
      <c r="L76" s="354"/>
      <c r="M76" s="354"/>
      <c r="N76" s="354"/>
      <c r="O76" s="354"/>
    </row>
    <row r="77" spans="1:15" ht="15.75">
      <c r="A77" s="275"/>
      <c r="B77" s="289" t="s">
        <v>223</v>
      </c>
      <c r="C77" s="79" t="s">
        <v>1</v>
      </c>
      <c r="D77" s="363"/>
      <c r="E77" s="357">
        <v>2715651</v>
      </c>
      <c r="F77" s="357">
        <v>87482705</v>
      </c>
      <c r="G77" s="358">
        <f t="shared" si="1"/>
        <v>90198356</v>
      </c>
      <c r="H77" s="357">
        <v>1242124</v>
      </c>
      <c r="I77" s="357">
        <v>71128430</v>
      </c>
      <c r="J77" s="359">
        <v>72370554</v>
      </c>
      <c r="K77" s="354"/>
      <c r="L77" s="354"/>
      <c r="M77" s="354"/>
      <c r="N77" s="354"/>
      <c r="O77" s="354"/>
    </row>
    <row r="78" spans="1:15" ht="15.75">
      <c r="A78" s="275"/>
      <c r="B78" s="365" t="s">
        <v>135</v>
      </c>
      <c r="C78" s="366"/>
      <c r="D78" s="276"/>
      <c r="E78" s="24">
        <f>+E79+E88+E96</f>
        <v>1479609953</v>
      </c>
      <c r="F78" s="24">
        <f>+F79+F88+F96</f>
        <v>2804985248</v>
      </c>
      <c r="G78" s="22">
        <f t="shared" si="1"/>
        <v>4284595201</v>
      </c>
      <c r="H78" s="24">
        <f>+H79+H88+H96</f>
        <v>1093978634</v>
      </c>
      <c r="I78" s="24">
        <f>+I79+I88+I96</f>
        <v>2083443828</v>
      </c>
      <c r="J78" s="23">
        <f>+H78+I78</f>
        <v>3177422462</v>
      </c>
      <c r="K78" s="354"/>
      <c r="L78" s="354"/>
      <c r="M78" s="354"/>
      <c r="N78" s="354"/>
      <c r="O78" s="354"/>
    </row>
    <row r="79" spans="1:15" ht="15.75">
      <c r="A79" s="275"/>
      <c r="B79" s="278" t="s">
        <v>13</v>
      </c>
      <c r="C79" s="278" t="s">
        <v>136</v>
      </c>
      <c r="D79" s="276"/>
      <c r="E79" s="24">
        <f>+SUM(E80:E87)</f>
        <v>167145378</v>
      </c>
      <c r="F79" s="24">
        <f>+SUM(F80:F87)</f>
        <v>154129777</v>
      </c>
      <c r="G79" s="22">
        <f t="shared" si="1"/>
        <v>321275155</v>
      </c>
      <c r="H79" s="24">
        <f>+SUM(H80:H87)</f>
        <v>114179952</v>
      </c>
      <c r="I79" s="24">
        <f>+SUM(I80:I87)</f>
        <v>108260211</v>
      </c>
      <c r="J79" s="23">
        <f>+H79+I79</f>
        <v>222440163</v>
      </c>
      <c r="K79" s="354"/>
      <c r="L79" s="354"/>
      <c r="M79" s="354"/>
      <c r="N79" s="354"/>
      <c r="O79" s="354"/>
    </row>
    <row r="80" spans="1:15" ht="15.75">
      <c r="A80" s="367"/>
      <c r="B80" s="356" t="s">
        <v>46</v>
      </c>
      <c r="C80" s="79" t="s">
        <v>137</v>
      </c>
      <c r="D80" s="276"/>
      <c r="E80" s="357">
        <v>99734615</v>
      </c>
      <c r="F80" s="357">
        <v>0</v>
      </c>
      <c r="G80" s="358">
        <f t="shared" si="1"/>
        <v>99734615</v>
      </c>
      <c r="H80" s="357">
        <v>64677619</v>
      </c>
      <c r="I80" s="357">
        <v>0</v>
      </c>
      <c r="J80" s="359">
        <v>64677619</v>
      </c>
      <c r="K80" s="354"/>
      <c r="L80" s="354"/>
      <c r="M80" s="354"/>
      <c r="N80" s="354"/>
      <c r="O80" s="354"/>
    </row>
    <row r="81" spans="1:15" ht="15.75">
      <c r="A81" s="367"/>
      <c r="B81" s="356" t="s">
        <v>47</v>
      </c>
      <c r="C81" s="79" t="s">
        <v>138</v>
      </c>
      <c r="D81" s="276"/>
      <c r="E81" s="357">
        <v>21175649</v>
      </c>
      <c r="F81" s="357">
        <v>66257422</v>
      </c>
      <c r="G81" s="358">
        <f t="shared" si="1"/>
        <v>87433071</v>
      </c>
      <c r="H81" s="357">
        <v>18343337</v>
      </c>
      <c r="I81" s="357">
        <v>37995927</v>
      </c>
      <c r="J81" s="359">
        <v>56339264</v>
      </c>
      <c r="K81" s="354"/>
      <c r="L81" s="354"/>
      <c r="M81" s="354"/>
      <c r="N81" s="354"/>
      <c r="O81" s="354"/>
    </row>
    <row r="82" spans="1:15" ht="15.75">
      <c r="A82" s="367"/>
      <c r="B82" s="356" t="s">
        <v>68</v>
      </c>
      <c r="C82" s="79" t="s">
        <v>139</v>
      </c>
      <c r="D82" s="276"/>
      <c r="E82" s="357">
        <v>40719411</v>
      </c>
      <c r="F82" s="357">
        <v>13810675</v>
      </c>
      <c r="G82" s="358">
        <f t="shared" si="1"/>
        <v>54530086</v>
      </c>
      <c r="H82" s="357">
        <v>27326791</v>
      </c>
      <c r="I82" s="357">
        <v>13620060</v>
      </c>
      <c r="J82" s="359">
        <v>40946851</v>
      </c>
      <c r="K82" s="354"/>
      <c r="L82" s="354"/>
      <c r="M82" s="354"/>
      <c r="N82" s="354"/>
      <c r="O82" s="354"/>
    </row>
    <row r="83" spans="1:15" ht="15.75">
      <c r="A83" s="367"/>
      <c r="B83" s="356" t="s">
        <v>299</v>
      </c>
      <c r="C83" s="79" t="s">
        <v>140</v>
      </c>
      <c r="D83" s="276"/>
      <c r="E83" s="357">
        <v>4646423</v>
      </c>
      <c r="F83" s="357">
        <v>2304725</v>
      </c>
      <c r="G83" s="358">
        <f t="shared" si="1"/>
        <v>6951148</v>
      </c>
      <c r="H83" s="357">
        <v>3429128</v>
      </c>
      <c r="I83" s="357">
        <v>1815204</v>
      </c>
      <c r="J83" s="359">
        <v>5244332</v>
      </c>
      <c r="K83" s="354"/>
      <c r="L83" s="354"/>
      <c r="M83" s="354"/>
      <c r="N83" s="354"/>
      <c r="O83" s="354"/>
    </row>
    <row r="84" spans="1:15" ht="15.75">
      <c r="A84" s="367"/>
      <c r="B84" s="356" t="s">
        <v>300</v>
      </c>
      <c r="C84" s="79" t="s">
        <v>141</v>
      </c>
      <c r="D84" s="276"/>
      <c r="E84" s="357">
        <v>460333</v>
      </c>
      <c r="F84" s="357">
        <v>63221782</v>
      </c>
      <c r="G84" s="358">
        <f t="shared" si="1"/>
        <v>63682115</v>
      </c>
      <c r="H84" s="357">
        <v>275296</v>
      </c>
      <c r="I84" s="357">
        <v>47257187</v>
      </c>
      <c r="J84" s="359">
        <v>47532483</v>
      </c>
      <c r="K84" s="354"/>
      <c r="L84" s="354"/>
      <c r="M84" s="354"/>
      <c r="N84" s="354"/>
      <c r="O84" s="354"/>
    </row>
    <row r="85" spans="1:15" ht="15.75">
      <c r="A85" s="367"/>
      <c r="B85" s="356" t="s">
        <v>301</v>
      </c>
      <c r="C85" s="79" t="s">
        <v>142</v>
      </c>
      <c r="D85" s="276"/>
      <c r="E85" s="357">
        <v>0</v>
      </c>
      <c r="F85" s="357">
        <v>445867</v>
      </c>
      <c r="G85" s="358">
        <f t="shared" si="1"/>
        <v>445867</v>
      </c>
      <c r="H85" s="357">
        <v>0</v>
      </c>
      <c r="I85" s="357">
        <v>319790</v>
      </c>
      <c r="J85" s="359">
        <v>319790</v>
      </c>
      <c r="K85" s="354"/>
      <c r="L85" s="354"/>
      <c r="M85" s="354"/>
      <c r="N85" s="354"/>
      <c r="O85" s="354"/>
    </row>
    <row r="86" spans="1:15" ht="15.75">
      <c r="A86" s="367"/>
      <c r="B86" s="356" t="s">
        <v>302</v>
      </c>
      <c r="C86" s="79" t="s">
        <v>143</v>
      </c>
      <c r="D86" s="276"/>
      <c r="E86" s="357">
        <v>408947</v>
      </c>
      <c r="F86" s="357">
        <v>8089306</v>
      </c>
      <c r="G86" s="358">
        <f t="shared" si="1"/>
        <v>8498253</v>
      </c>
      <c r="H86" s="357">
        <v>127781</v>
      </c>
      <c r="I86" s="357">
        <v>7252043</v>
      </c>
      <c r="J86" s="359">
        <v>7379824</v>
      </c>
      <c r="K86" s="354"/>
      <c r="L86" s="354"/>
      <c r="M86" s="354"/>
      <c r="N86" s="354"/>
      <c r="O86" s="354"/>
    </row>
    <row r="87" spans="1:15" ht="15.75">
      <c r="A87" s="367"/>
      <c r="B87" s="356" t="s">
        <v>303</v>
      </c>
      <c r="C87" s="79" t="s">
        <v>144</v>
      </c>
      <c r="D87" s="276"/>
      <c r="E87" s="357">
        <v>0</v>
      </c>
      <c r="F87" s="357">
        <v>0</v>
      </c>
      <c r="G87" s="358">
        <f t="shared" si="1"/>
        <v>0</v>
      </c>
      <c r="H87" s="357">
        <v>0</v>
      </c>
      <c r="I87" s="357">
        <v>0</v>
      </c>
      <c r="J87" s="359">
        <v>0</v>
      </c>
      <c r="K87" s="354"/>
      <c r="L87" s="354"/>
      <c r="M87" s="354"/>
      <c r="N87" s="354"/>
      <c r="O87" s="354"/>
    </row>
    <row r="88" spans="1:15" ht="15.75">
      <c r="A88" s="367"/>
      <c r="B88" s="361" t="s">
        <v>12</v>
      </c>
      <c r="C88" s="278" t="s">
        <v>145</v>
      </c>
      <c r="D88" s="276"/>
      <c r="E88" s="24">
        <f>+SUM(E89:E95)</f>
        <v>1312464575</v>
      </c>
      <c r="F88" s="24">
        <f>+SUM(F89:F95)</f>
        <v>2650855471</v>
      </c>
      <c r="G88" s="22">
        <f t="shared" si="1"/>
        <v>3963320046</v>
      </c>
      <c r="H88" s="24">
        <f>+SUM(H89:H95)</f>
        <v>979798682</v>
      </c>
      <c r="I88" s="24">
        <f>+SUM(I89:I95)</f>
        <v>1975183617</v>
      </c>
      <c r="J88" s="23">
        <f>+H88+I88</f>
        <v>2954982299</v>
      </c>
      <c r="K88" s="354"/>
      <c r="L88" s="354"/>
      <c r="M88" s="354"/>
      <c r="N88" s="354"/>
      <c r="O88" s="354"/>
    </row>
    <row r="89" spans="1:15" ht="15.75">
      <c r="A89" s="367"/>
      <c r="B89" s="360" t="s">
        <v>43</v>
      </c>
      <c r="C89" s="79" t="s">
        <v>146</v>
      </c>
      <c r="D89" s="276"/>
      <c r="E89" s="357">
        <v>16208373</v>
      </c>
      <c r="F89" s="357">
        <v>11601860</v>
      </c>
      <c r="G89" s="358">
        <f t="shared" si="1"/>
        <v>27810233</v>
      </c>
      <c r="H89" s="357">
        <v>8838322</v>
      </c>
      <c r="I89" s="357">
        <v>6124816</v>
      </c>
      <c r="J89" s="359">
        <v>14963138</v>
      </c>
      <c r="K89" s="354"/>
      <c r="L89" s="354"/>
      <c r="M89" s="354"/>
      <c r="N89" s="354"/>
      <c r="O89" s="354"/>
    </row>
    <row r="90" spans="1:15" ht="15.75">
      <c r="A90" s="367"/>
      <c r="B90" s="356" t="s">
        <v>44</v>
      </c>
      <c r="C90" s="79" t="s">
        <v>147</v>
      </c>
      <c r="D90" s="276"/>
      <c r="E90" s="357">
        <v>22808342</v>
      </c>
      <c r="F90" s="357">
        <v>51812961</v>
      </c>
      <c r="G90" s="358">
        <f t="shared" si="1"/>
        <v>74621303</v>
      </c>
      <c r="H90" s="357">
        <v>22910852</v>
      </c>
      <c r="I90" s="357">
        <v>35928645</v>
      </c>
      <c r="J90" s="359">
        <v>58839497</v>
      </c>
      <c r="K90" s="354"/>
      <c r="L90" s="354"/>
      <c r="M90" s="354"/>
      <c r="N90" s="354"/>
      <c r="O90" s="354"/>
    </row>
    <row r="91" spans="1:15" ht="15.75">
      <c r="A91" s="367"/>
      <c r="B91" s="360" t="s">
        <v>155</v>
      </c>
      <c r="C91" s="79" t="s">
        <v>148</v>
      </c>
      <c r="D91" s="276"/>
      <c r="E91" s="357">
        <v>292499</v>
      </c>
      <c r="F91" s="357">
        <v>0</v>
      </c>
      <c r="G91" s="358">
        <f t="shared" si="1"/>
        <v>292499</v>
      </c>
      <c r="H91" s="357">
        <v>441462</v>
      </c>
      <c r="I91" s="357">
        <v>0</v>
      </c>
      <c r="J91" s="359">
        <v>441462</v>
      </c>
      <c r="K91" s="354"/>
      <c r="L91" s="354"/>
      <c r="M91" s="354"/>
      <c r="N91" s="354"/>
      <c r="O91" s="354"/>
    </row>
    <row r="92" spans="1:15" ht="15.75">
      <c r="A92" s="367"/>
      <c r="B92" s="356" t="s">
        <v>304</v>
      </c>
      <c r="C92" s="79" t="s">
        <v>149</v>
      </c>
      <c r="D92" s="276"/>
      <c r="E92" s="357">
        <v>0</v>
      </c>
      <c r="F92" s="357">
        <v>1406247</v>
      </c>
      <c r="G92" s="358">
        <f t="shared" si="1"/>
        <v>1406247</v>
      </c>
      <c r="H92" s="357">
        <v>0</v>
      </c>
      <c r="I92" s="357">
        <v>925896</v>
      </c>
      <c r="J92" s="359">
        <v>925896</v>
      </c>
      <c r="K92" s="354"/>
      <c r="L92" s="354"/>
      <c r="M92" s="354"/>
      <c r="N92" s="354"/>
      <c r="O92" s="354"/>
    </row>
    <row r="93" spans="1:15" ht="15.75">
      <c r="A93" s="367"/>
      <c r="B93" s="356" t="s">
        <v>282</v>
      </c>
      <c r="C93" s="79" t="s">
        <v>150</v>
      </c>
      <c r="D93" s="276"/>
      <c r="E93" s="357">
        <v>298104319</v>
      </c>
      <c r="F93" s="357">
        <v>440338225</v>
      </c>
      <c r="G93" s="358">
        <f t="shared" si="1"/>
        <v>738442544</v>
      </c>
      <c r="H93" s="357">
        <v>221127430</v>
      </c>
      <c r="I93" s="357">
        <v>334187401</v>
      </c>
      <c r="J93" s="359">
        <v>555314831</v>
      </c>
      <c r="K93" s="354"/>
      <c r="L93" s="354"/>
      <c r="M93" s="354"/>
      <c r="N93" s="354"/>
      <c r="O93" s="354"/>
    </row>
    <row r="94" spans="1:15" ht="15.75">
      <c r="A94" s="367"/>
      <c r="B94" s="356" t="s">
        <v>280</v>
      </c>
      <c r="C94" s="79" t="s">
        <v>151</v>
      </c>
      <c r="D94" s="276"/>
      <c r="E94" s="357">
        <v>975051042</v>
      </c>
      <c r="F94" s="357">
        <v>2145695916</v>
      </c>
      <c r="G94" s="358">
        <f t="shared" si="1"/>
        <v>3120746958</v>
      </c>
      <c r="H94" s="357">
        <v>726480616</v>
      </c>
      <c r="I94" s="357">
        <v>1598016644</v>
      </c>
      <c r="J94" s="359">
        <v>2324497260</v>
      </c>
      <c r="K94" s="354"/>
      <c r="L94" s="354"/>
      <c r="M94" s="354"/>
      <c r="N94" s="354"/>
      <c r="O94" s="354"/>
    </row>
    <row r="95" spans="1:15" ht="15.75">
      <c r="A95" s="367"/>
      <c r="B95" s="356" t="s">
        <v>279</v>
      </c>
      <c r="C95" s="79" t="s">
        <v>152</v>
      </c>
      <c r="D95" s="276"/>
      <c r="E95" s="357">
        <v>0</v>
      </c>
      <c r="F95" s="357">
        <v>262</v>
      </c>
      <c r="G95" s="358">
        <f t="shared" si="1"/>
        <v>262</v>
      </c>
      <c r="H95" s="357">
        <v>0</v>
      </c>
      <c r="I95" s="357">
        <v>215</v>
      </c>
      <c r="J95" s="359">
        <v>215</v>
      </c>
      <c r="K95" s="354"/>
      <c r="L95" s="354"/>
      <c r="M95" s="354"/>
      <c r="N95" s="354"/>
      <c r="O95" s="354"/>
    </row>
    <row r="96" spans="1:15" ht="15.75">
      <c r="A96" s="275"/>
      <c r="B96" s="278" t="s">
        <v>17</v>
      </c>
      <c r="C96" s="20" t="s">
        <v>153</v>
      </c>
      <c r="D96" s="276"/>
      <c r="E96" s="21">
        <v>0</v>
      </c>
      <c r="F96" s="21">
        <v>0</v>
      </c>
      <c r="G96" s="2">
        <f t="shared" si="1"/>
        <v>0</v>
      </c>
      <c r="H96" s="21">
        <v>0</v>
      </c>
      <c r="I96" s="21">
        <v>0</v>
      </c>
      <c r="J96" s="1">
        <v>0</v>
      </c>
      <c r="K96" s="354"/>
      <c r="L96" s="354"/>
      <c r="M96" s="354"/>
      <c r="N96" s="354"/>
      <c r="O96" s="354"/>
    </row>
    <row r="97" spans="1:15" ht="15.75">
      <c r="A97" s="275"/>
      <c r="B97" s="79"/>
      <c r="C97" s="14"/>
      <c r="D97" s="276"/>
      <c r="E97" s="368"/>
      <c r="F97" s="368"/>
      <c r="G97" s="369"/>
      <c r="H97" s="368"/>
      <c r="I97" s="368"/>
      <c r="J97" s="370"/>
      <c r="K97" s="354"/>
      <c r="L97" s="354"/>
      <c r="M97" s="354"/>
      <c r="N97" s="354"/>
      <c r="O97" s="354"/>
    </row>
    <row r="98" spans="1:15" ht="15.75">
      <c r="A98" s="280"/>
      <c r="B98" s="281"/>
      <c r="C98" s="371" t="s">
        <v>154</v>
      </c>
      <c r="D98" s="372"/>
      <c r="E98" s="27">
        <f>+E12+E78</f>
        <v>2029756890</v>
      </c>
      <c r="F98" s="27">
        <f>+F12+F78</f>
        <v>3624651660</v>
      </c>
      <c r="G98" s="28">
        <f>+E98+F98</f>
        <v>5654408550</v>
      </c>
      <c r="H98" s="27">
        <f>+H12+H78</f>
        <v>1445704362</v>
      </c>
      <c r="I98" s="27">
        <f>+I12+I78</f>
        <v>2731337749</v>
      </c>
      <c r="J98" s="29">
        <f>+H98+I98</f>
        <v>4177042111</v>
      </c>
      <c r="K98" s="354"/>
      <c r="L98" s="354"/>
      <c r="M98" s="354"/>
      <c r="N98" s="354"/>
      <c r="O98" s="354"/>
    </row>
    <row r="99" spans="9:11" ht="12.75">
      <c r="I99" s="354"/>
      <c r="J99" s="354"/>
      <c r="K99" s="354"/>
    </row>
    <row r="100" ht="18.75">
      <c r="B100" s="12" t="s">
        <v>246</v>
      </c>
    </row>
    <row r="101" spans="2:7" ht="15.75">
      <c r="B101" s="30"/>
      <c r="E101" s="32"/>
      <c r="F101" s="32"/>
      <c r="G101" s="32"/>
    </row>
    <row r="102" spans="6:7" ht="12.75">
      <c r="F102" s="52"/>
      <c r="G102" s="52"/>
    </row>
  </sheetData>
  <sheetProtection/>
  <mergeCells count="4">
    <mergeCell ref="E7:G7"/>
    <mergeCell ref="D5:D10"/>
    <mergeCell ref="E6:J6"/>
    <mergeCell ref="H7:J7"/>
  </mergeCells>
  <printOptions/>
  <pageMargins left="0.81" right="0.2362204724409449" top="0.4724409448818898" bottom="0.51" header="0.35433070866141736" footer="0.24"/>
  <pageSetup fitToHeight="1" fitToWidth="1" horizontalDpi="600" verticalDpi="600" orientation="portrait" paperSize="9" scale="45" r:id="rId1"/>
  <headerFooter differentFirst="1" alignWithMargins="0">
    <oddFooter>&amp;C&amp;"Times New Roman,Normal"&amp;16 6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0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7109375" style="268" customWidth="1"/>
    <col min="2" max="2" width="10.00390625" style="268" customWidth="1"/>
    <col min="3" max="3" width="92.421875" style="268" customWidth="1"/>
    <col min="4" max="4" width="8.7109375" style="287" customWidth="1"/>
    <col min="5" max="8" width="21.7109375" style="312" customWidth="1"/>
    <col min="9" max="9" width="10.57421875" style="268" bestFit="1" customWidth="1"/>
    <col min="10" max="10" width="11.57421875" style="268" customWidth="1"/>
    <col min="11" max="16384" width="9.140625" style="268" customWidth="1"/>
  </cols>
  <sheetData>
    <row r="1" spans="4:8" s="264" customFormat="1" ht="12.75">
      <c r="D1" s="325"/>
      <c r="E1" s="265"/>
      <c r="F1" s="265"/>
      <c r="G1" s="265"/>
      <c r="H1" s="265"/>
    </row>
    <row r="2" spans="1:8" ht="20.25">
      <c r="A2" s="3" t="s">
        <v>237</v>
      </c>
      <c r="B2" s="266"/>
      <c r="C2" s="266"/>
      <c r="D2" s="549"/>
      <c r="E2" s="267"/>
      <c r="F2" s="652"/>
      <c r="G2" s="267"/>
      <c r="H2" s="627"/>
    </row>
    <row r="3" spans="1:8" ht="20.25">
      <c r="A3" s="7" t="s">
        <v>643</v>
      </c>
      <c r="B3" s="269"/>
      <c r="C3" s="270"/>
      <c r="D3" s="550"/>
      <c r="E3" s="271"/>
      <c r="F3" s="653"/>
      <c r="G3" s="271"/>
      <c r="H3" s="628"/>
    </row>
    <row r="4" spans="1:8" ht="15.75">
      <c r="A4" s="272"/>
      <c r="B4" s="273"/>
      <c r="C4" s="273"/>
      <c r="D4" s="551"/>
      <c r="E4" s="274"/>
      <c r="F4" s="654"/>
      <c r="G4" s="274"/>
      <c r="H4" s="629"/>
    </row>
    <row r="5" spans="1:8" ht="17.25" customHeight="1">
      <c r="A5" s="275"/>
      <c r="B5" s="79"/>
      <c r="C5" s="79"/>
      <c r="D5" s="552"/>
      <c r="E5" s="693" t="s">
        <v>283</v>
      </c>
      <c r="F5" s="694"/>
      <c r="G5" s="268"/>
      <c r="H5" s="268"/>
    </row>
    <row r="6" spans="1:8" ht="4.5" customHeight="1">
      <c r="A6" s="275"/>
      <c r="B6" s="79"/>
      <c r="C6" s="79"/>
      <c r="D6" s="553"/>
      <c r="E6" s="277"/>
      <c r="F6" s="651"/>
      <c r="G6" s="633"/>
      <c r="H6" s="623"/>
    </row>
    <row r="7" spans="1:8" ht="18" customHeight="1">
      <c r="A7" s="275"/>
      <c r="B7" s="278"/>
      <c r="C7" s="278" t="s">
        <v>411</v>
      </c>
      <c r="D7" s="554" t="s">
        <v>67</v>
      </c>
      <c r="E7" s="279" t="s">
        <v>0</v>
      </c>
      <c r="F7" s="634" t="s">
        <v>528</v>
      </c>
      <c r="G7" s="646" t="s">
        <v>0</v>
      </c>
      <c r="H7" s="624" t="s">
        <v>528</v>
      </c>
    </row>
    <row r="8" spans="1:8" ht="15.75">
      <c r="A8" s="275"/>
      <c r="B8" s="79"/>
      <c r="C8" s="264"/>
      <c r="D8" s="555"/>
      <c r="E8" s="279" t="s">
        <v>637</v>
      </c>
      <c r="F8" s="634" t="s">
        <v>570</v>
      </c>
      <c r="G8" s="646" t="s">
        <v>649</v>
      </c>
      <c r="H8" s="624" t="s">
        <v>650</v>
      </c>
    </row>
    <row r="9" spans="1:8" ht="15.75">
      <c r="A9" s="280"/>
      <c r="B9" s="281"/>
      <c r="C9" s="282"/>
      <c r="D9" s="556"/>
      <c r="E9" s="283" t="str">
        <f>nh!F8</f>
        <v>30 Eylül 2022</v>
      </c>
      <c r="F9" s="635" t="s">
        <v>642</v>
      </c>
      <c r="G9" s="647" t="s">
        <v>639</v>
      </c>
      <c r="H9" s="625" t="s">
        <v>642</v>
      </c>
    </row>
    <row r="10" spans="1:13" s="287" customFormat="1" ht="15.75">
      <c r="A10" s="284"/>
      <c r="B10" s="278" t="s">
        <v>10</v>
      </c>
      <c r="C10" s="285" t="s">
        <v>66</v>
      </c>
      <c r="D10" s="557" t="s">
        <v>539</v>
      </c>
      <c r="E10" s="286">
        <f>+SUM(E11:E15)+E19+E20</f>
        <v>87761397</v>
      </c>
      <c r="F10" s="636">
        <f>+SUM(F11:F15)+F19+F20</f>
        <v>41318041</v>
      </c>
      <c r="G10" s="648">
        <f>+SUM(G11:G15)+G19+G20</f>
        <v>39342718</v>
      </c>
      <c r="H10" s="637">
        <f>+SUM(H11:H15)+H19+H20</f>
        <v>15837841</v>
      </c>
      <c r="J10" s="535"/>
      <c r="K10" s="535"/>
      <c r="L10" s="535"/>
      <c r="M10" s="535"/>
    </row>
    <row r="11" spans="1:13" ht="15.75">
      <c r="A11" s="288"/>
      <c r="B11" s="289" t="s">
        <v>33</v>
      </c>
      <c r="C11" s="290" t="s">
        <v>8</v>
      </c>
      <c r="D11" s="558"/>
      <c r="E11" s="291">
        <v>59514079</v>
      </c>
      <c r="F11" s="638">
        <v>31547908</v>
      </c>
      <c r="G11" s="649">
        <v>24548338</v>
      </c>
      <c r="H11" s="626">
        <v>11654585</v>
      </c>
      <c r="J11" s="535"/>
      <c r="K11" s="535"/>
      <c r="L11" s="535"/>
      <c r="M11" s="535"/>
    </row>
    <row r="12" spans="1:13" ht="15.75">
      <c r="A12" s="288"/>
      <c r="B12" s="289" t="s">
        <v>32</v>
      </c>
      <c r="C12" s="290" t="s">
        <v>83</v>
      </c>
      <c r="D12" s="558"/>
      <c r="E12" s="291">
        <v>286258</v>
      </c>
      <c r="F12" s="638">
        <v>620898</v>
      </c>
      <c r="G12" s="649">
        <v>2188</v>
      </c>
      <c r="H12" s="626">
        <v>277011</v>
      </c>
      <c r="J12" s="535"/>
      <c r="K12" s="535"/>
      <c r="L12" s="535"/>
      <c r="M12" s="535"/>
    </row>
    <row r="13" spans="1:13" ht="15.75">
      <c r="A13" s="288"/>
      <c r="B13" s="289" t="s">
        <v>34</v>
      </c>
      <c r="C13" s="290" t="s">
        <v>229</v>
      </c>
      <c r="D13" s="558"/>
      <c r="E13" s="291">
        <v>368031</v>
      </c>
      <c r="F13" s="638">
        <v>165602</v>
      </c>
      <c r="G13" s="649">
        <v>213507</v>
      </c>
      <c r="H13" s="626">
        <v>58629</v>
      </c>
      <c r="J13" s="535"/>
      <c r="K13" s="535"/>
      <c r="L13" s="535"/>
      <c r="M13" s="535"/>
    </row>
    <row r="14" spans="1:13" ht="15.75">
      <c r="A14" s="288"/>
      <c r="B14" s="289" t="s">
        <v>35</v>
      </c>
      <c r="C14" s="290" t="s">
        <v>228</v>
      </c>
      <c r="D14" s="558"/>
      <c r="E14" s="291">
        <v>2224208</v>
      </c>
      <c r="F14" s="638">
        <v>1365254</v>
      </c>
      <c r="G14" s="649">
        <v>527095</v>
      </c>
      <c r="H14" s="626">
        <v>758441</v>
      </c>
      <c r="J14" s="535"/>
      <c r="K14" s="535"/>
      <c r="L14" s="535"/>
      <c r="M14" s="535"/>
    </row>
    <row r="15" spans="1:13" ht="15.75">
      <c r="A15" s="288"/>
      <c r="B15" s="289" t="s">
        <v>45</v>
      </c>
      <c r="C15" s="290" t="s">
        <v>82</v>
      </c>
      <c r="D15" s="558"/>
      <c r="E15" s="291">
        <f>+SUM(E16:E18)</f>
        <v>23839961</v>
      </c>
      <c r="F15" s="638">
        <f>SUM(F16:F18)</f>
        <v>6740505</v>
      </c>
      <c r="G15" s="649">
        <f>+SUM(G16:G18)</f>
        <v>13450283</v>
      </c>
      <c r="H15" s="639">
        <f>+SUM(H16:H18)</f>
        <v>2770385</v>
      </c>
      <c r="J15" s="535"/>
      <c r="K15" s="535"/>
      <c r="L15" s="535"/>
      <c r="M15" s="535"/>
    </row>
    <row r="16" spans="1:13" ht="15.75">
      <c r="A16" s="288"/>
      <c r="B16" s="289" t="s">
        <v>230</v>
      </c>
      <c r="C16" s="290" t="s">
        <v>324</v>
      </c>
      <c r="D16" s="558"/>
      <c r="E16" s="291">
        <v>164225</v>
      </c>
      <c r="F16" s="638">
        <v>122419</v>
      </c>
      <c r="G16" s="649">
        <v>55764</v>
      </c>
      <c r="H16" s="626">
        <v>58578</v>
      </c>
      <c r="J16" s="535"/>
      <c r="K16" s="535"/>
      <c r="L16" s="535"/>
      <c r="M16" s="535"/>
    </row>
    <row r="17" spans="1:13" ht="15.75">
      <c r="A17" s="288"/>
      <c r="B17" s="289" t="s">
        <v>231</v>
      </c>
      <c r="C17" s="290" t="s">
        <v>363</v>
      </c>
      <c r="D17" s="558"/>
      <c r="E17" s="291">
        <v>11592898</v>
      </c>
      <c r="F17" s="638">
        <v>3562586</v>
      </c>
      <c r="G17" s="649">
        <v>6070173</v>
      </c>
      <c r="H17" s="626">
        <v>1521209</v>
      </c>
      <c r="J17" s="535"/>
      <c r="K17" s="535"/>
      <c r="L17" s="535"/>
      <c r="M17" s="535"/>
    </row>
    <row r="18" spans="1:13" ht="15.75">
      <c r="A18" s="288"/>
      <c r="B18" s="289" t="s">
        <v>232</v>
      </c>
      <c r="C18" s="290" t="s">
        <v>364</v>
      </c>
      <c r="D18" s="558"/>
      <c r="E18" s="292">
        <v>12082838</v>
      </c>
      <c r="F18" s="640">
        <v>3055500</v>
      </c>
      <c r="G18" s="650">
        <v>7324346</v>
      </c>
      <c r="H18" s="626">
        <v>1190598</v>
      </c>
      <c r="J18" s="535"/>
      <c r="K18" s="535"/>
      <c r="L18" s="535"/>
      <c r="M18" s="535"/>
    </row>
    <row r="19" spans="1:13" ht="15.75">
      <c r="A19" s="288"/>
      <c r="B19" s="289" t="s">
        <v>233</v>
      </c>
      <c r="C19" s="290" t="s">
        <v>177</v>
      </c>
      <c r="D19" s="558"/>
      <c r="E19" s="291">
        <v>1069962</v>
      </c>
      <c r="F19" s="638">
        <v>498892</v>
      </c>
      <c r="G19" s="649">
        <v>425399</v>
      </c>
      <c r="H19" s="626">
        <v>183176</v>
      </c>
      <c r="J19" s="535"/>
      <c r="K19" s="535"/>
      <c r="L19" s="535"/>
      <c r="M19" s="535"/>
    </row>
    <row r="20" spans="1:13" ht="15.75">
      <c r="A20" s="288"/>
      <c r="B20" s="289" t="s">
        <v>234</v>
      </c>
      <c r="C20" s="290" t="s">
        <v>63</v>
      </c>
      <c r="D20" s="558"/>
      <c r="E20" s="291">
        <v>458898</v>
      </c>
      <c r="F20" s="638">
        <v>378982</v>
      </c>
      <c r="G20" s="649">
        <v>175908</v>
      </c>
      <c r="H20" s="626">
        <v>135614</v>
      </c>
      <c r="J20" s="535"/>
      <c r="K20" s="535"/>
      <c r="L20" s="535"/>
      <c r="M20" s="535"/>
    </row>
    <row r="21" spans="1:13" s="287" customFormat="1" ht="15.75">
      <c r="A21" s="284"/>
      <c r="B21" s="293" t="s">
        <v>15</v>
      </c>
      <c r="C21" s="294" t="s">
        <v>415</v>
      </c>
      <c r="D21" s="557" t="s">
        <v>540</v>
      </c>
      <c r="E21" s="295">
        <f>+SUM(E22:E27)</f>
        <v>29812793</v>
      </c>
      <c r="F21" s="641">
        <f>+SUM(F22:F27)</f>
        <v>17455323</v>
      </c>
      <c r="G21" s="655">
        <f>+SUM(G22:G27)</f>
        <v>12374729</v>
      </c>
      <c r="H21" s="642">
        <f>+SUM(H22:H27)</f>
        <v>6441184</v>
      </c>
      <c r="J21" s="535"/>
      <c r="K21" s="535"/>
      <c r="L21" s="535"/>
      <c r="M21" s="535"/>
    </row>
    <row r="22" spans="1:13" ht="15.75">
      <c r="A22" s="288"/>
      <c r="B22" s="289" t="s">
        <v>36</v>
      </c>
      <c r="C22" s="290" t="s">
        <v>9</v>
      </c>
      <c r="D22" s="558"/>
      <c r="E22" s="291">
        <v>23024877</v>
      </c>
      <c r="F22" s="638">
        <v>14317938</v>
      </c>
      <c r="G22" s="649">
        <v>9306385</v>
      </c>
      <c r="H22" s="626">
        <v>5416402</v>
      </c>
      <c r="J22" s="535"/>
      <c r="K22" s="535"/>
      <c r="L22" s="535"/>
      <c r="M22" s="535"/>
    </row>
    <row r="23" spans="1:13" ht="15.75">
      <c r="A23" s="288"/>
      <c r="B23" s="289" t="s">
        <v>37</v>
      </c>
      <c r="C23" s="296" t="s">
        <v>236</v>
      </c>
      <c r="D23" s="557"/>
      <c r="E23" s="297">
        <v>1960931</v>
      </c>
      <c r="F23" s="643">
        <v>778523</v>
      </c>
      <c r="G23" s="656">
        <v>846513</v>
      </c>
      <c r="H23" s="626">
        <v>254555</v>
      </c>
      <c r="J23" s="535"/>
      <c r="K23" s="535"/>
      <c r="L23" s="535"/>
      <c r="M23" s="535"/>
    </row>
    <row r="24" spans="1:13" ht="15.75">
      <c r="A24" s="288"/>
      <c r="B24" s="289" t="s">
        <v>38</v>
      </c>
      <c r="C24" s="298" t="s">
        <v>235</v>
      </c>
      <c r="D24" s="557"/>
      <c r="E24" s="291">
        <v>777973</v>
      </c>
      <c r="F24" s="638">
        <v>273614</v>
      </c>
      <c r="G24" s="649">
        <v>399112</v>
      </c>
      <c r="H24" s="626">
        <v>52701</v>
      </c>
      <c r="J24" s="535"/>
      <c r="K24" s="535"/>
      <c r="L24" s="535"/>
      <c r="M24" s="535"/>
    </row>
    <row r="25" spans="1:13" ht="15.75">
      <c r="A25" s="288"/>
      <c r="B25" s="289" t="s">
        <v>57</v>
      </c>
      <c r="C25" s="290" t="s">
        <v>93</v>
      </c>
      <c r="D25" s="558"/>
      <c r="E25" s="291">
        <v>2382269</v>
      </c>
      <c r="F25" s="638">
        <v>1946346</v>
      </c>
      <c r="G25" s="649">
        <v>881844</v>
      </c>
      <c r="H25" s="626">
        <v>676021</v>
      </c>
      <c r="J25" s="535"/>
      <c r="K25" s="535"/>
      <c r="L25" s="535"/>
      <c r="M25" s="535"/>
    </row>
    <row r="26" spans="1:13" ht="15.75">
      <c r="A26" s="288"/>
      <c r="B26" s="289" t="s">
        <v>58</v>
      </c>
      <c r="C26" s="290" t="s">
        <v>423</v>
      </c>
      <c r="D26" s="558"/>
      <c r="E26" s="291">
        <v>124380</v>
      </c>
      <c r="F26" s="638">
        <v>92937</v>
      </c>
      <c r="G26" s="649">
        <v>43646</v>
      </c>
      <c r="H26" s="626">
        <v>35620</v>
      </c>
      <c r="J26" s="535"/>
      <c r="K26" s="535"/>
      <c r="L26" s="535"/>
      <c r="M26" s="535"/>
    </row>
    <row r="27" spans="1:13" ht="15.75">
      <c r="A27" s="288"/>
      <c r="B27" s="289" t="s">
        <v>424</v>
      </c>
      <c r="C27" s="296" t="s">
        <v>64</v>
      </c>
      <c r="D27" s="557"/>
      <c r="E27" s="291">
        <v>1542363</v>
      </c>
      <c r="F27" s="638">
        <v>45965</v>
      </c>
      <c r="G27" s="649">
        <v>897229</v>
      </c>
      <c r="H27" s="626">
        <v>5885</v>
      </c>
      <c r="J27" s="535"/>
      <c r="K27" s="535"/>
      <c r="L27" s="535"/>
      <c r="M27" s="535"/>
    </row>
    <row r="28" spans="1:13" s="287" customFormat="1" ht="15.75">
      <c r="A28" s="284"/>
      <c r="B28" s="278" t="s">
        <v>14</v>
      </c>
      <c r="C28" s="299" t="s">
        <v>259</v>
      </c>
      <c r="D28" s="558"/>
      <c r="E28" s="295">
        <f>+E10-E21</f>
        <v>57948604</v>
      </c>
      <c r="F28" s="641">
        <f>+F10-F21</f>
        <v>23862718</v>
      </c>
      <c r="G28" s="655">
        <f>+G10-G21</f>
        <v>26967989</v>
      </c>
      <c r="H28" s="642">
        <f>+H10-H21</f>
        <v>9396657</v>
      </c>
      <c r="J28" s="535"/>
      <c r="K28" s="535"/>
      <c r="L28" s="535"/>
      <c r="M28" s="535"/>
    </row>
    <row r="29" spans="1:13" s="287" customFormat="1" ht="15.75">
      <c r="A29" s="284"/>
      <c r="B29" s="278" t="s">
        <v>13</v>
      </c>
      <c r="C29" s="299" t="s">
        <v>260</v>
      </c>
      <c r="D29" s="557" t="s">
        <v>572</v>
      </c>
      <c r="E29" s="295">
        <f>+E30-E33</f>
        <v>12008205</v>
      </c>
      <c r="F29" s="641">
        <f>+F30-F33</f>
        <v>6489928</v>
      </c>
      <c r="G29" s="655">
        <f>+G30-G33</f>
        <v>4920324</v>
      </c>
      <c r="H29" s="642">
        <f>+H30-H33</f>
        <v>2259600</v>
      </c>
      <c r="J29" s="535"/>
      <c r="K29" s="535"/>
      <c r="L29" s="535"/>
      <c r="M29" s="535"/>
    </row>
    <row r="30" spans="1:13" ht="15.75">
      <c r="A30" s="288"/>
      <c r="B30" s="289" t="s">
        <v>46</v>
      </c>
      <c r="C30" s="290" t="s">
        <v>31</v>
      </c>
      <c r="D30" s="558"/>
      <c r="E30" s="291">
        <f>+SUM(E31:E32)</f>
        <v>17036636</v>
      </c>
      <c r="F30" s="638">
        <f>+SUM(F31:F32)</f>
        <v>8644598</v>
      </c>
      <c r="G30" s="649">
        <f>+SUM(G31:G32)</f>
        <v>7074016</v>
      </c>
      <c r="H30" s="639">
        <f>+SUM(H31:H32)</f>
        <v>3177883</v>
      </c>
      <c r="J30" s="535"/>
      <c r="K30" s="535"/>
      <c r="L30" s="535"/>
      <c r="M30" s="535"/>
    </row>
    <row r="31" spans="1:13" ht="15.75">
      <c r="A31" s="288"/>
      <c r="B31" s="289" t="s">
        <v>59</v>
      </c>
      <c r="C31" s="290" t="s">
        <v>65</v>
      </c>
      <c r="D31" s="558"/>
      <c r="E31" s="291">
        <v>1327975</v>
      </c>
      <c r="F31" s="638">
        <v>773337</v>
      </c>
      <c r="G31" s="649">
        <v>502889</v>
      </c>
      <c r="H31" s="626">
        <v>274307</v>
      </c>
      <c r="J31" s="535"/>
      <c r="K31" s="535"/>
      <c r="L31" s="535"/>
      <c r="M31" s="535"/>
    </row>
    <row r="32" spans="1:13" ht="15.75">
      <c r="A32" s="288"/>
      <c r="B32" s="289" t="s">
        <v>60</v>
      </c>
      <c r="C32" s="290" t="s">
        <v>1</v>
      </c>
      <c r="D32" s="558"/>
      <c r="E32" s="291">
        <v>15708661</v>
      </c>
      <c r="F32" s="638">
        <v>7871261</v>
      </c>
      <c r="G32" s="649">
        <v>6571127</v>
      </c>
      <c r="H32" s="626">
        <v>2903576</v>
      </c>
      <c r="J32" s="535"/>
      <c r="K32" s="535"/>
      <c r="L32" s="535"/>
      <c r="M32" s="535"/>
    </row>
    <row r="33" spans="1:13" ht="15.75">
      <c r="A33" s="288"/>
      <c r="B33" s="289" t="s">
        <v>47</v>
      </c>
      <c r="C33" s="290" t="s">
        <v>416</v>
      </c>
      <c r="D33" s="558"/>
      <c r="E33" s="291">
        <f>+SUM(E34:E35)</f>
        <v>5028431</v>
      </c>
      <c r="F33" s="663">
        <f>+SUM(F34:F35)</f>
        <v>2154670</v>
      </c>
      <c r="G33" s="664">
        <f>+SUM(G34:G35)</f>
        <v>2153692</v>
      </c>
      <c r="H33" s="665">
        <f>+SUM(H34:H35)</f>
        <v>918283</v>
      </c>
      <c r="J33" s="535"/>
      <c r="K33" s="535"/>
      <c r="L33" s="535"/>
      <c r="M33" s="535"/>
    </row>
    <row r="34" spans="1:13" ht="15.75">
      <c r="A34" s="288"/>
      <c r="B34" s="289" t="s">
        <v>48</v>
      </c>
      <c r="C34" s="298" t="s">
        <v>261</v>
      </c>
      <c r="D34" s="558"/>
      <c r="E34" s="291">
        <v>55280</v>
      </c>
      <c r="F34" s="663">
        <v>23225</v>
      </c>
      <c r="G34" s="664">
        <v>19966</v>
      </c>
      <c r="H34" s="666">
        <v>8649</v>
      </c>
      <c r="J34" s="535"/>
      <c r="K34" s="535"/>
      <c r="L34" s="535"/>
      <c r="M34" s="535"/>
    </row>
    <row r="35" spans="1:13" ht="15.75">
      <c r="A35" s="288"/>
      <c r="B35" s="289" t="s">
        <v>49</v>
      </c>
      <c r="C35" s="290" t="s">
        <v>1</v>
      </c>
      <c r="D35" s="558"/>
      <c r="E35" s="291">
        <v>4973151</v>
      </c>
      <c r="F35" s="663">
        <v>2131445</v>
      </c>
      <c r="G35" s="664">
        <v>2133726</v>
      </c>
      <c r="H35" s="666">
        <v>909634</v>
      </c>
      <c r="J35" s="535"/>
      <c r="K35" s="535"/>
      <c r="L35" s="535"/>
      <c r="M35" s="535"/>
    </row>
    <row r="36" spans="1:13" s="287" customFormat="1" ht="15.75">
      <c r="A36" s="284"/>
      <c r="B36" s="278" t="s">
        <v>12</v>
      </c>
      <c r="C36" s="299" t="s">
        <v>29</v>
      </c>
      <c r="D36" s="557" t="s">
        <v>541</v>
      </c>
      <c r="E36" s="295">
        <v>67505</v>
      </c>
      <c r="F36" s="667">
        <v>22813</v>
      </c>
      <c r="G36" s="668">
        <v>4820</v>
      </c>
      <c r="H36" s="669">
        <v>1537</v>
      </c>
      <c r="J36" s="535"/>
      <c r="K36" s="535"/>
      <c r="L36" s="535"/>
      <c r="M36" s="535"/>
    </row>
    <row r="37" spans="1:13" s="287" customFormat="1" ht="15.75">
      <c r="A37" s="284"/>
      <c r="B37" s="278" t="s">
        <v>17</v>
      </c>
      <c r="C37" s="299" t="s">
        <v>417</v>
      </c>
      <c r="D37" s="557" t="s">
        <v>542</v>
      </c>
      <c r="E37" s="295">
        <f>SUM(E38:E40)</f>
        <v>8268702</v>
      </c>
      <c r="F37" s="667">
        <f>SUM(F38:F40)</f>
        <v>-3224052</v>
      </c>
      <c r="G37" s="668">
        <f>SUM(G38:G40)</f>
        <v>2332954</v>
      </c>
      <c r="H37" s="670">
        <f>SUM(H38:H40)</f>
        <v>-2273474</v>
      </c>
      <c r="J37" s="535"/>
      <c r="K37" s="535"/>
      <c r="L37" s="535"/>
      <c r="M37" s="535"/>
    </row>
    <row r="38" spans="1:13" ht="15.75">
      <c r="A38" s="288"/>
      <c r="B38" s="289" t="s">
        <v>61</v>
      </c>
      <c r="C38" s="290" t="s">
        <v>224</v>
      </c>
      <c r="D38" s="558"/>
      <c r="E38" s="291">
        <v>4152037</v>
      </c>
      <c r="F38" s="663">
        <v>1086955</v>
      </c>
      <c r="G38" s="664">
        <v>-356580</v>
      </c>
      <c r="H38" s="666">
        <v>431547</v>
      </c>
      <c r="J38" s="535"/>
      <c r="K38" s="535"/>
      <c r="L38" s="535"/>
      <c r="M38" s="535"/>
    </row>
    <row r="39" spans="1:13" ht="15.75">
      <c r="A39" s="288"/>
      <c r="B39" s="289" t="s">
        <v>62</v>
      </c>
      <c r="C39" s="290" t="s">
        <v>285</v>
      </c>
      <c r="D39" s="558"/>
      <c r="E39" s="291">
        <v>-21567381</v>
      </c>
      <c r="F39" s="663">
        <v>-4639775</v>
      </c>
      <c r="G39" s="664">
        <v>-2443451</v>
      </c>
      <c r="H39" s="666">
        <v>-3654093</v>
      </c>
      <c r="J39" s="535"/>
      <c r="K39" s="535"/>
      <c r="L39" s="535"/>
      <c r="M39" s="535"/>
    </row>
    <row r="40" spans="1:13" ht="15.75">
      <c r="A40" s="288"/>
      <c r="B40" s="289" t="s">
        <v>538</v>
      </c>
      <c r="C40" s="290" t="s">
        <v>225</v>
      </c>
      <c r="D40" s="558"/>
      <c r="E40" s="291">
        <v>25684046</v>
      </c>
      <c r="F40" s="663">
        <v>328768</v>
      </c>
      <c r="G40" s="664">
        <v>5132985</v>
      </c>
      <c r="H40" s="666">
        <v>949072</v>
      </c>
      <c r="J40" s="535"/>
      <c r="K40" s="535"/>
      <c r="L40" s="535"/>
      <c r="M40" s="535"/>
    </row>
    <row r="41" spans="1:13" s="287" customFormat="1" ht="15.75">
      <c r="A41" s="284"/>
      <c r="B41" s="278" t="s">
        <v>16</v>
      </c>
      <c r="C41" s="299" t="s">
        <v>30</v>
      </c>
      <c r="D41" s="557" t="s">
        <v>543</v>
      </c>
      <c r="E41" s="295">
        <v>12823780</v>
      </c>
      <c r="F41" s="667">
        <v>8522842</v>
      </c>
      <c r="G41" s="668">
        <v>3450719</v>
      </c>
      <c r="H41" s="669">
        <v>2623112</v>
      </c>
      <c r="J41" s="535"/>
      <c r="K41" s="535"/>
      <c r="L41" s="535"/>
      <c r="M41" s="535"/>
    </row>
    <row r="42" spans="1:13" s="287" customFormat="1" ht="15.75">
      <c r="A42" s="284"/>
      <c r="B42" s="278" t="s">
        <v>18</v>
      </c>
      <c r="C42" s="299" t="s">
        <v>535</v>
      </c>
      <c r="D42" s="558"/>
      <c r="E42" s="295">
        <f>+E28+E29+E36+E37+E41</f>
        <v>91116796</v>
      </c>
      <c r="F42" s="667">
        <f>+F28+F29+F36+F37+F41</f>
        <v>35674249</v>
      </c>
      <c r="G42" s="668">
        <f>+G28+G29+G36+G37+G41</f>
        <v>37676806</v>
      </c>
      <c r="H42" s="670">
        <f>+H28+H29+H36+H37+H41</f>
        <v>12007432</v>
      </c>
      <c r="J42" s="535"/>
      <c r="K42" s="535"/>
      <c r="L42" s="535"/>
      <c r="M42" s="535"/>
    </row>
    <row r="43" spans="1:13" s="287" customFormat="1" ht="15.75">
      <c r="A43" s="284"/>
      <c r="B43" s="278" t="s">
        <v>19</v>
      </c>
      <c r="C43" s="299" t="s">
        <v>426</v>
      </c>
      <c r="D43" s="557" t="s">
        <v>544</v>
      </c>
      <c r="E43" s="295">
        <v>19703374</v>
      </c>
      <c r="F43" s="667">
        <v>10146878</v>
      </c>
      <c r="G43" s="668">
        <v>6321235</v>
      </c>
      <c r="H43" s="669">
        <v>2000900</v>
      </c>
      <c r="J43" s="535"/>
      <c r="K43" s="535"/>
      <c r="L43" s="535"/>
      <c r="M43" s="535"/>
    </row>
    <row r="44" spans="1:13" s="287" customFormat="1" ht="15.75">
      <c r="A44" s="284"/>
      <c r="B44" s="278" t="s">
        <v>20</v>
      </c>
      <c r="C44" s="299" t="s">
        <v>425</v>
      </c>
      <c r="D44" s="557" t="s">
        <v>544</v>
      </c>
      <c r="E44" s="295">
        <v>2923057</v>
      </c>
      <c r="F44" s="667">
        <v>3333784</v>
      </c>
      <c r="G44" s="668">
        <v>733201</v>
      </c>
      <c r="H44" s="669">
        <v>1213363</v>
      </c>
      <c r="J44" s="535"/>
      <c r="K44" s="535"/>
      <c r="L44" s="535"/>
      <c r="M44" s="535"/>
    </row>
    <row r="45" spans="1:13" s="287" customFormat="1" ht="15.75">
      <c r="A45" s="284"/>
      <c r="B45" s="278" t="s">
        <v>21</v>
      </c>
      <c r="C45" s="299" t="s">
        <v>365</v>
      </c>
      <c r="D45" s="557"/>
      <c r="E45" s="295">
        <v>7270082</v>
      </c>
      <c r="F45" s="667">
        <v>3974748</v>
      </c>
      <c r="G45" s="668">
        <v>2957646</v>
      </c>
      <c r="H45" s="669">
        <v>1407566</v>
      </c>
      <c r="I45" s="535"/>
      <c r="J45" s="535"/>
      <c r="K45" s="535"/>
      <c r="L45" s="535"/>
      <c r="M45" s="535"/>
    </row>
    <row r="46" spans="1:13" s="287" customFormat="1" ht="15.75">
      <c r="A46" s="284"/>
      <c r="B46" s="278" t="s">
        <v>22</v>
      </c>
      <c r="C46" s="299" t="s">
        <v>183</v>
      </c>
      <c r="D46" s="557" t="s">
        <v>545</v>
      </c>
      <c r="E46" s="295">
        <v>11173605</v>
      </c>
      <c r="F46" s="667">
        <v>6148266</v>
      </c>
      <c r="G46" s="668">
        <v>4427905</v>
      </c>
      <c r="H46" s="669">
        <v>2086701</v>
      </c>
      <c r="I46" s="535"/>
      <c r="J46" s="535"/>
      <c r="K46" s="535"/>
      <c r="L46" s="535"/>
      <c r="M46" s="535"/>
    </row>
    <row r="47" spans="1:13" s="287" customFormat="1" ht="15.75">
      <c r="A47" s="284"/>
      <c r="B47" s="278" t="s">
        <v>23</v>
      </c>
      <c r="C47" s="299" t="s">
        <v>534</v>
      </c>
      <c r="D47" s="558"/>
      <c r="E47" s="295">
        <f>+E42-E43-E44-E45-E46</f>
        <v>50046678</v>
      </c>
      <c r="F47" s="667">
        <f>+F42-F43-F44-F45-F46</f>
        <v>12070573</v>
      </c>
      <c r="G47" s="668">
        <f>+G42-G43-G44-G45-G46</f>
        <v>23236819</v>
      </c>
      <c r="H47" s="670">
        <f>+H42-H43-H44-H45-H46</f>
        <v>5298902</v>
      </c>
      <c r="J47" s="535"/>
      <c r="K47" s="535"/>
      <c r="L47" s="535"/>
      <c r="M47" s="535"/>
    </row>
    <row r="48" spans="1:13" s="287" customFormat="1" ht="15.75">
      <c r="A48" s="284"/>
      <c r="B48" s="278" t="s">
        <v>24</v>
      </c>
      <c r="C48" s="300" t="s">
        <v>366</v>
      </c>
      <c r="D48" s="559"/>
      <c r="E48" s="295">
        <v>0</v>
      </c>
      <c r="F48" s="667">
        <v>0</v>
      </c>
      <c r="G48" s="668">
        <v>0</v>
      </c>
      <c r="H48" s="669">
        <v>0</v>
      </c>
      <c r="J48" s="535"/>
      <c r="K48" s="535"/>
      <c r="L48" s="535"/>
      <c r="M48" s="535"/>
    </row>
    <row r="49" spans="1:13" s="287" customFormat="1" ht="15.75">
      <c r="A49" s="284"/>
      <c r="B49" s="278" t="s">
        <v>25</v>
      </c>
      <c r="C49" s="301" t="s">
        <v>412</v>
      </c>
      <c r="D49" s="557"/>
      <c r="E49" s="295">
        <v>718574</v>
      </c>
      <c r="F49" s="667">
        <v>467073</v>
      </c>
      <c r="G49" s="668">
        <v>232117</v>
      </c>
      <c r="H49" s="669">
        <v>161651</v>
      </c>
      <c r="J49" s="535"/>
      <c r="K49" s="535"/>
      <c r="L49" s="535"/>
      <c r="M49" s="535"/>
    </row>
    <row r="50" spans="1:13" s="287" customFormat="1" ht="15.75">
      <c r="A50" s="284"/>
      <c r="B50" s="278" t="s">
        <v>26</v>
      </c>
      <c r="C50" s="299" t="s">
        <v>413</v>
      </c>
      <c r="D50" s="557"/>
      <c r="E50" s="295">
        <v>0</v>
      </c>
      <c r="F50" s="667">
        <v>0</v>
      </c>
      <c r="G50" s="668">
        <v>0</v>
      </c>
      <c r="H50" s="669">
        <v>0</v>
      </c>
      <c r="J50" s="535"/>
      <c r="K50" s="535"/>
      <c r="L50" s="535"/>
      <c r="M50" s="535"/>
    </row>
    <row r="51" spans="1:13" s="287" customFormat="1" ht="15.75">
      <c r="A51" s="284"/>
      <c r="B51" s="278" t="s">
        <v>27</v>
      </c>
      <c r="C51" s="299" t="s">
        <v>533</v>
      </c>
      <c r="D51" s="557" t="s">
        <v>546</v>
      </c>
      <c r="E51" s="295">
        <f>+E47+E48+E49+E50</f>
        <v>50765252</v>
      </c>
      <c r="F51" s="667">
        <f>+F47+F48+F49+F50</f>
        <v>12537646</v>
      </c>
      <c r="G51" s="668">
        <f>+G47+G48+G49+G50</f>
        <v>23468936</v>
      </c>
      <c r="H51" s="670">
        <f>+H47+H48+H49+H50</f>
        <v>5460553</v>
      </c>
      <c r="J51" s="535"/>
      <c r="K51" s="535"/>
      <c r="L51" s="535"/>
      <c r="M51" s="535"/>
    </row>
    <row r="52" spans="1:13" s="287" customFormat="1" ht="15.75">
      <c r="A52" s="284"/>
      <c r="B52" s="302" t="s">
        <v>28</v>
      </c>
      <c r="C52" s="299" t="s">
        <v>262</v>
      </c>
      <c r="D52" s="557" t="s">
        <v>547</v>
      </c>
      <c r="E52" s="295">
        <f>+E53+E54+E55</f>
        <v>12039190</v>
      </c>
      <c r="F52" s="667">
        <f>+F53+F54+F55</f>
        <v>3023025</v>
      </c>
      <c r="G52" s="668">
        <f>+G53+G54+G55</f>
        <v>5923897</v>
      </c>
      <c r="H52" s="670">
        <f>+H53+H54+H55</f>
        <v>1666503</v>
      </c>
      <c r="J52" s="535"/>
      <c r="K52" s="535"/>
      <c r="L52" s="535"/>
      <c r="M52" s="535"/>
    </row>
    <row r="53" spans="1:13" s="287" customFormat="1" ht="15.75">
      <c r="A53" s="284"/>
      <c r="B53" s="303" t="s">
        <v>427</v>
      </c>
      <c r="C53" s="298" t="s">
        <v>94</v>
      </c>
      <c r="D53" s="557"/>
      <c r="E53" s="291">
        <v>13442219</v>
      </c>
      <c r="F53" s="663">
        <v>3147569</v>
      </c>
      <c r="G53" s="664">
        <v>5848983</v>
      </c>
      <c r="H53" s="666">
        <v>1637600</v>
      </c>
      <c r="J53" s="535"/>
      <c r="K53" s="535"/>
      <c r="L53" s="535"/>
      <c r="M53" s="535"/>
    </row>
    <row r="54" spans="1:13" s="287" customFormat="1" ht="15.75">
      <c r="A54" s="284"/>
      <c r="B54" s="303" t="s">
        <v>428</v>
      </c>
      <c r="C54" s="298" t="s">
        <v>367</v>
      </c>
      <c r="D54" s="557"/>
      <c r="E54" s="291">
        <v>4816001</v>
      </c>
      <c r="F54" s="663">
        <v>946660</v>
      </c>
      <c r="G54" s="664">
        <v>678906</v>
      </c>
      <c r="H54" s="666">
        <v>-62438</v>
      </c>
      <c r="J54" s="535"/>
      <c r="K54" s="535"/>
      <c r="L54" s="535"/>
      <c r="M54" s="535"/>
    </row>
    <row r="55" spans="1:13" s="287" customFormat="1" ht="15.75">
      <c r="A55" s="284"/>
      <c r="B55" s="303" t="s">
        <v>429</v>
      </c>
      <c r="C55" s="298" t="s">
        <v>368</v>
      </c>
      <c r="D55" s="557"/>
      <c r="E55" s="291">
        <v>-6219030</v>
      </c>
      <c r="F55" s="663">
        <v>-1071204</v>
      </c>
      <c r="G55" s="664">
        <v>-603992</v>
      </c>
      <c r="H55" s="666">
        <v>91341</v>
      </c>
      <c r="J55" s="535"/>
      <c r="K55" s="535"/>
      <c r="L55" s="535"/>
      <c r="M55" s="535"/>
    </row>
    <row r="56" spans="1:13" s="287" customFormat="1" ht="15.75">
      <c r="A56" s="284"/>
      <c r="B56" s="278" t="s">
        <v>252</v>
      </c>
      <c r="C56" s="299" t="s">
        <v>532</v>
      </c>
      <c r="D56" s="557" t="s">
        <v>548</v>
      </c>
      <c r="E56" s="295">
        <f>+E51-E52</f>
        <v>38726062</v>
      </c>
      <c r="F56" s="667">
        <f>+F51-F52</f>
        <v>9514621</v>
      </c>
      <c r="G56" s="668">
        <f>+G51-G52</f>
        <v>17545039</v>
      </c>
      <c r="H56" s="670">
        <f>+H51-H52</f>
        <v>3794050</v>
      </c>
      <c r="J56" s="535"/>
      <c r="K56" s="535"/>
      <c r="L56" s="535"/>
      <c r="M56" s="535"/>
    </row>
    <row r="57" spans="1:13" s="287" customFormat="1" ht="15.75">
      <c r="A57" s="284"/>
      <c r="B57" s="278" t="s">
        <v>271</v>
      </c>
      <c r="C57" s="299" t="s">
        <v>263</v>
      </c>
      <c r="D57" s="557"/>
      <c r="E57" s="295">
        <f>SUM(E58:E60)</f>
        <v>0</v>
      </c>
      <c r="F57" s="667">
        <f>SUM(F58:F60)</f>
        <v>0</v>
      </c>
      <c r="G57" s="668">
        <f>SUM(G58:G60)</f>
        <v>0</v>
      </c>
      <c r="H57" s="670">
        <f>SUM(H58:H60)</f>
        <v>0</v>
      </c>
      <c r="J57" s="535"/>
      <c r="K57" s="535"/>
      <c r="L57" s="535"/>
      <c r="M57" s="535"/>
    </row>
    <row r="58" spans="1:13" ht="15.75">
      <c r="A58" s="288"/>
      <c r="B58" s="289" t="s">
        <v>369</v>
      </c>
      <c r="C58" s="296" t="s">
        <v>264</v>
      </c>
      <c r="D58" s="557"/>
      <c r="E58" s="291">
        <v>0</v>
      </c>
      <c r="F58" s="663">
        <v>0</v>
      </c>
      <c r="G58" s="664">
        <v>0</v>
      </c>
      <c r="H58" s="666">
        <v>0</v>
      </c>
      <c r="J58" s="535"/>
      <c r="K58" s="535"/>
      <c r="L58" s="535"/>
      <c r="M58" s="535"/>
    </row>
    <row r="59" spans="1:13" ht="15.75">
      <c r="A59" s="288"/>
      <c r="B59" s="289" t="s">
        <v>370</v>
      </c>
      <c r="C59" s="296" t="s">
        <v>265</v>
      </c>
      <c r="D59" s="557"/>
      <c r="E59" s="291">
        <v>0</v>
      </c>
      <c r="F59" s="663">
        <v>0</v>
      </c>
      <c r="G59" s="664">
        <v>0</v>
      </c>
      <c r="H59" s="666">
        <v>0</v>
      </c>
      <c r="J59" s="535"/>
      <c r="K59" s="535"/>
      <c r="L59" s="535"/>
      <c r="M59" s="535"/>
    </row>
    <row r="60" spans="1:13" ht="15.75">
      <c r="A60" s="288"/>
      <c r="B60" s="289" t="s">
        <v>371</v>
      </c>
      <c r="C60" s="296" t="s">
        <v>266</v>
      </c>
      <c r="D60" s="557"/>
      <c r="E60" s="291">
        <v>0</v>
      </c>
      <c r="F60" s="663">
        <v>0</v>
      </c>
      <c r="G60" s="664">
        <v>0</v>
      </c>
      <c r="H60" s="666">
        <v>0</v>
      </c>
      <c r="J60" s="535"/>
      <c r="K60" s="535"/>
      <c r="L60" s="535"/>
      <c r="M60" s="535"/>
    </row>
    <row r="61" spans="1:13" s="287" customFormat="1" ht="15.75">
      <c r="A61" s="284"/>
      <c r="B61" s="278" t="s">
        <v>272</v>
      </c>
      <c r="C61" s="299" t="s">
        <v>267</v>
      </c>
      <c r="D61" s="557"/>
      <c r="E61" s="295">
        <f>SUM(E62:E64)</f>
        <v>0</v>
      </c>
      <c r="F61" s="667">
        <f>SUM(F62:F64)</f>
        <v>0</v>
      </c>
      <c r="G61" s="668">
        <f>SUM(G62:G64)</f>
        <v>0</v>
      </c>
      <c r="H61" s="670">
        <f>SUM(H62:H64)</f>
        <v>0</v>
      </c>
      <c r="J61" s="535"/>
      <c r="K61" s="535"/>
      <c r="L61" s="535"/>
      <c r="M61" s="535"/>
    </row>
    <row r="62" spans="1:13" ht="15.75">
      <c r="A62" s="288"/>
      <c r="B62" s="289" t="s">
        <v>430</v>
      </c>
      <c r="C62" s="296" t="s">
        <v>268</v>
      </c>
      <c r="D62" s="557"/>
      <c r="E62" s="291">
        <v>0</v>
      </c>
      <c r="F62" s="663">
        <v>0</v>
      </c>
      <c r="G62" s="664">
        <v>0</v>
      </c>
      <c r="H62" s="671">
        <v>0</v>
      </c>
      <c r="J62" s="535"/>
      <c r="K62" s="535"/>
      <c r="L62" s="535"/>
      <c r="M62" s="535"/>
    </row>
    <row r="63" spans="1:13" ht="15.75">
      <c r="A63" s="288"/>
      <c r="B63" s="289" t="s">
        <v>431</v>
      </c>
      <c r="C63" s="296" t="s">
        <v>269</v>
      </c>
      <c r="D63" s="557"/>
      <c r="E63" s="291">
        <v>0</v>
      </c>
      <c r="F63" s="663">
        <v>0</v>
      </c>
      <c r="G63" s="664">
        <v>0</v>
      </c>
      <c r="H63" s="671">
        <v>0</v>
      </c>
      <c r="J63" s="535"/>
      <c r="K63" s="535"/>
      <c r="L63" s="535"/>
      <c r="M63" s="535"/>
    </row>
    <row r="64" spans="1:13" ht="15.75">
      <c r="A64" s="288"/>
      <c r="B64" s="289" t="s">
        <v>432</v>
      </c>
      <c r="C64" s="296" t="s">
        <v>270</v>
      </c>
      <c r="D64" s="557"/>
      <c r="E64" s="291">
        <v>0</v>
      </c>
      <c r="F64" s="663">
        <v>0</v>
      </c>
      <c r="G64" s="664">
        <v>0</v>
      </c>
      <c r="H64" s="671">
        <v>0</v>
      </c>
      <c r="J64" s="535"/>
      <c r="K64" s="535"/>
      <c r="L64" s="535"/>
      <c r="M64" s="535"/>
    </row>
    <row r="65" spans="1:13" s="287" customFormat="1" ht="15.75">
      <c r="A65" s="284"/>
      <c r="B65" s="278" t="s">
        <v>274</v>
      </c>
      <c r="C65" s="294" t="s">
        <v>531</v>
      </c>
      <c r="D65" s="557" t="s">
        <v>546</v>
      </c>
      <c r="E65" s="295">
        <f>+E57-E61</f>
        <v>0</v>
      </c>
      <c r="F65" s="667">
        <f>+F57-F61</f>
        <v>0</v>
      </c>
      <c r="G65" s="668">
        <f>+G57-G61</f>
        <v>0</v>
      </c>
      <c r="H65" s="670">
        <f>+H57-H61</f>
        <v>0</v>
      </c>
      <c r="J65" s="535"/>
      <c r="K65" s="535"/>
      <c r="L65" s="535"/>
      <c r="M65" s="535"/>
    </row>
    <row r="66" spans="1:13" s="287" customFormat="1" ht="15.75">
      <c r="A66" s="284"/>
      <c r="B66" s="278" t="s">
        <v>275</v>
      </c>
      <c r="C66" s="294" t="s">
        <v>273</v>
      </c>
      <c r="D66" s="557" t="s">
        <v>547</v>
      </c>
      <c r="E66" s="295">
        <f>SUM(E67:E68)</f>
        <v>0</v>
      </c>
      <c r="F66" s="667">
        <f>SUM(F67:F68)</f>
        <v>0</v>
      </c>
      <c r="G66" s="668">
        <f>SUM(G67:G68)</f>
        <v>0</v>
      </c>
      <c r="H66" s="670">
        <f>SUM(H67:H68)</f>
        <v>0</v>
      </c>
      <c r="J66" s="535"/>
      <c r="K66" s="535"/>
      <c r="L66" s="535"/>
      <c r="M66" s="535"/>
    </row>
    <row r="67" spans="1:13" s="287" customFormat="1" ht="15.75">
      <c r="A67" s="284"/>
      <c r="B67" s="303" t="s">
        <v>433</v>
      </c>
      <c r="C67" s="298" t="s">
        <v>94</v>
      </c>
      <c r="D67" s="557"/>
      <c r="E67" s="291">
        <v>0</v>
      </c>
      <c r="F67" s="663">
        <v>0</v>
      </c>
      <c r="G67" s="664">
        <v>0</v>
      </c>
      <c r="H67" s="671">
        <v>0</v>
      </c>
      <c r="J67" s="535"/>
      <c r="K67" s="535"/>
      <c r="L67" s="535"/>
      <c r="M67" s="535"/>
    </row>
    <row r="68" spans="1:13" s="287" customFormat="1" ht="15.75">
      <c r="A68" s="284"/>
      <c r="B68" s="303" t="s">
        <v>434</v>
      </c>
      <c r="C68" s="298" t="s">
        <v>367</v>
      </c>
      <c r="D68" s="557"/>
      <c r="E68" s="291">
        <v>0</v>
      </c>
      <c r="F68" s="663">
        <v>0</v>
      </c>
      <c r="G68" s="664">
        <v>0</v>
      </c>
      <c r="H68" s="671">
        <v>0</v>
      </c>
      <c r="J68" s="535"/>
      <c r="K68" s="535"/>
      <c r="L68" s="535"/>
      <c r="M68" s="535"/>
    </row>
    <row r="69" spans="1:13" s="287" customFormat="1" ht="15.75">
      <c r="A69" s="284"/>
      <c r="B69" s="303" t="s">
        <v>435</v>
      </c>
      <c r="C69" s="298" t="s">
        <v>368</v>
      </c>
      <c r="D69" s="557"/>
      <c r="E69" s="291">
        <v>0</v>
      </c>
      <c r="F69" s="663">
        <v>0</v>
      </c>
      <c r="G69" s="664">
        <v>0</v>
      </c>
      <c r="H69" s="671">
        <v>0</v>
      </c>
      <c r="J69" s="535"/>
      <c r="K69" s="535"/>
      <c r="L69" s="535"/>
      <c r="M69" s="535"/>
    </row>
    <row r="70" spans="1:13" s="287" customFormat="1" ht="15.75">
      <c r="A70" s="284"/>
      <c r="B70" s="278" t="s">
        <v>372</v>
      </c>
      <c r="C70" s="294" t="s">
        <v>530</v>
      </c>
      <c r="D70" s="557" t="s">
        <v>548</v>
      </c>
      <c r="E70" s="295">
        <f>+E65-E66</f>
        <v>0</v>
      </c>
      <c r="F70" s="667">
        <f>+F65-F66</f>
        <v>0</v>
      </c>
      <c r="G70" s="668">
        <f>+G65-G66</f>
        <v>0</v>
      </c>
      <c r="H70" s="670">
        <f>+H65-H66</f>
        <v>0</v>
      </c>
      <c r="J70" s="535"/>
      <c r="K70" s="535"/>
      <c r="L70" s="535"/>
      <c r="M70" s="535"/>
    </row>
    <row r="71" spans="1:13" s="287" customFormat="1" ht="15.75">
      <c r="A71" s="284"/>
      <c r="B71" s="278" t="s">
        <v>436</v>
      </c>
      <c r="C71" s="294" t="s">
        <v>529</v>
      </c>
      <c r="D71" s="557" t="s">
        <v>549</v>
      </c>
      <c r="E71" s="295">
        <f>SUM(E72:E73)</f>
        <v>38726062</v>
      </c>
      <c r="F71" s="667">
        <f>SUM(F72:F73)</f>
        <v>9514621</v>
      </c>
      <c r="G71" s="668">
        <f>SUM(G72:G73)</f>
        <v>17545039</v>
      </c>
      <c r="H71" s="670">
        <f>SUM(H72:H73)</f>
        <v>3794050</v>
      </c>
      <c r="J71" s="535"/>
      <c r="K71" s="535"/>
      <c r="L71" s="535"/>
      <c r="M71" s="535"/>
    </row>
    <row r="72" spans="1:13" s="287" customFormat="1" ht="15.75">
      <c r="A72" s="284"/>
      <c r="B72" s="289" t="s">
        <v>437</v>
      </c>
      <c r="C72" s="298" t="s">
        <v>80</v>
      </c>
      <c r="D72" s="557"/>
      <c r="E72" s="291">
        <v>38569816</v>
      </c>
      <c r="F72" s="672">
        <v>9426571</v>
      </c>
      <c r="G72" s="664">
        <v>17484915</v>
      </c>
      <c r="H72" s="673">
        <v>3765366</v>
      </c>
      <c r="J72" s="535"/>
      <c r="K72" s="535"/>
      <c r="L72" s="535"/>
      <c r="M72" s="535"/>
    </row>
    <row r="73" spans="1:13" ht="15.75" customHeight="1">
      <c r="A73" s="288"/>
      <c r="B73" s="289" t="s">
        <v>438</v>
      </c>
      <c r="C73" s="290" t="s">
        <v>276</v>
      </c>
      <c r="D73" s="560"/>
      <c r="E73" s="291">
        <v>156246</v>
      </c>
      <c r="F73" s="663">
        <v>88050</v>
      </c>
      <c r="G73" s="664">
        <v>60124</v>
      </c>
      <c r="H73" s="666">
        <v>28684</v>
      </c>
      <c r="J73" s="535"/>
      <c r="K73" s="535"/>
      <c r="L73" s="535"/>
      <c r="M73" s="535"/>
    </row>
    <row r="74" spans="1:13" s="287" customFormat="1" ht="18.75" customHeight="1">
      <c r="A74" s="304"/>
      <c r="B74" s="305"/>
      <c r="C74" s="306" t="s">
        <v>305</v>
      </c>
      <c r="D74" s="307"/>
      <c r="E74" s="308">
        <f>E72/420000000</f>
        <v>0.09183289523809524</v>
      </c>
      <c r="F74" s="644">
        <f>F72/420000000</f>
        <v>0.022444216666666666</v>
      </c>
      <c r="G74" s="657">
        <f>G72/420000000</f>
        <v>0.04163075</v>
      </c>
      <c r="H74" s="645">
        <f>H72/420000000</f>
        <v>0.008965157142857142</v>
      </c>
      <c r="J74" s="631"/>
      <c r="K74" s="535"/>
      <c r="L74" s="535"/>
      <c r="M74" s="535"/>
    </row>
    <row r="75" spans="5:13" ht="12.75">
      <c r="E75" s="309"/>
      <c r="F75" s="309"/>
      <c r="G75" s="309"/>
      <c r="H75" s="309"/>
      <c r="K75" s="535"/>
      <c r="L75" s="535"/>
      <c r="M75" s="535"/>
    </row>
    <row r="76" spans="2:13" ht="18.75">
      <c r="B76" s="12" t="s">
        <v>246</v>
      </c>
      <c r="E76" s="310"/>
      <c r="F76" s="310"/>
      <c r="G76" s="310"/>
      <c r="H76" s="310"/>
      <c r="K76" s="535"/>
      <c r="L76" s="535"/>
      <c r="M76" s="535"/>
    </row>
    <row r="77" spans="5:13" ht="12.75">
      <c r="E77" s="311"/>
      <c r="F77" s="311"/>
      <c r="G77" s="311"/>
      <c r="H77" s="311"/>
      <c r="K77" s="535"/>
      <c r="L77" s="535"/>
      <c r="M77" s="535"/>
    </row>
    <row r="78" spans="5:13" ht="12.75">
      <c r="E78" s="309"/>
      <c r="F78" s="309"/>
      <c r="G78" s="309"/>
      <c r="H78" s="309"/>
      <c r="K78" s="535"/>
      <c r="L78" s="535"/>
      <c r="M78" s="535"/>
    </row>
    <row r="79" spans="4:13" s="264" customFormat="1" ht="12.75">
      <c r="D79" s="325"/>
      <c r="E79" s="309"/>
      <c r="F79" s="309"/>
      <c r="G79" s="309"/>
      <c r="H79" s="309"/>
      <c r="K79" s="535"/>
      <c r="L79" s="535"/>
      <c r="M79" s="535"/>
    </row>
    <row r="80" spans="4:13" s="264" customFormat="1" ht="12.75">
      <c r="D80" s="325"/>
      <c r="E80" s="309"/>
      <c r="F80" s="309"/>
      <c r="G80" s="309"/>
      <c r="H80" s="309"/>
      <c r="K80" s="535"/>
      <c r="L80" s="535"/>
      <c r="M80" s="535"/>
    </row>
    <row r="81" spans="4:13" s="264" customFormat="1" ht="12.75">
      <c r="D81" s="325"/>
      <c r="E81" s="312"/>
      <c r="F81" s="309"/>
      <c r="G81" s="309"/>
      <c r="H81" s="309"/>
      <c r="K81" s="535"/>
      <c r="L81" s="535"/>
      <c r="M81" s="535"/>
    </row>
    <row r="82" spans="4:13" s="264" customFormat="1" ht="12.75">
      <c r="D82" s="325"/>
      <c r="E82" s="312"/>
      <c r="F82" s="312"/>
      <c r="G82" s="312"/>
      <c r="H82" s="312"/>
      <c r="K82" s="535"/>
      <c r="L82" s="535"/>
      <c r="M82" s="535"/>
    </row>
    <row r="83" spans="4:13" s="264" customFormat="1" ht="12.75">
      <c r="D83" s="325"/>
      <c r="E83" s="312"/>
      <c r="F83" s="312"/>
      <c r="G83" s="312"/>
      <c r="H83" s="312"/>
      <c r="K83" s="535"/>
      <c r="L83" s="535"/>
      <c r="M83" s="535"/>
    </row>
    <row r="84" spans="4:13" s="264" customFormat="1" ht="12.75">
      <c r="D84" s="325"/>
      <c r="E84" s="312"/>
      <c r="F84" s="312"/>
      <c r="G84" s="312"/>
      <c r="H84" s="312"/>
      <c r="K84" s="535"/>
      <c r="L84" s="535"/>
      <c r="M84" s="535"/>
    </row>
    <row r="85" spans="4:13" s="264" customFormat="1" ht="12.75">
      <c r="D85" s="325"/>
      <c r="E85" s="312"/>
      <c r="F85" s="312"/>
      <c r="G85" s="312"/>
      <c r="H85" s="312"/>
      <c r="K85" s="535"/>
      <c r="L85" s="535"/>
      <c r="M85" s="535"/>
    </row>
    <row r="86" spans="4:13" s="264" customFormat="1" ht="12.75">
      <c r="D86" s="325"/>
      <c r="E86" s="312"/>
      <c r="F86" s="312"/>
      <c r="G86" s="312"/>
      <c r="H86" s="312"/>
      <c r="K86" s="535"/>
      <c r="L86" s="535"/>
      <c r="M86" s="535"/>
    </row>
    <row r="87" spans="4:13" s="264" customFormat="1" ht="12.75">
      <c r="D87" s="325"/>
      <c r="E87" s="312"/>
      <c r="F87" s="312"/>
      <c r="G87" s="312"/>
      <c r="H87" s="312"/>
      <c r="K87" s="535"/>
      <c r="L87" s="535"/>
      <c r="M87" s="535"/>
    </row>
    <row r="88" spans="4:13" s="264" customFormat="1" ht="12.75">
      <c r="D88" s="325"/>
      <c r="E88" s="312"/>
      <c r="F88" s="312"/>
      <c r="G88" s="312"/>
      <c r="H88" s="312"/>
      <c r="K88" s="535"/>
      <c r="L88" s="535"/>
      <c r="M88" s="535"/>
    </row>
    <row r="89" spans="4:13" s="264" customFormat="1" ht="12.75">
      <c r="D89" s="325"/>
      <c r="E89" s="312"/>
      <c r="F89" s="312"/>
      <c r="G89" s="312"/>
      <c r="H89" s="312"/>
      <c r="K89" s="535"/>
      <c r="L89" s="535"/>
      <c r="M89" s="535"/>
    </row>
    <row r="90" spans="4:13" s="264" customFormat="1" ht="12.75">
      <c r="D90" s="325"/>
      <c r="E90" s="312"/>
      <c r="F90" s="312"/>
      <c r="G90" s="312"/>
      <c r="H90" s="312"/>
      <c r="K90" s="535"/>
      <c r="L90" s="535"/>
      <c r="M90" s="535"/>
    </row>
    <row r="91" spans="4:13" s="264" customFormat="1" ht="12.75">
      <c r="D91" s="325"/>
      <c r="E91" s="312"/>
      <c r="F91" s="312"/>
      <c r="G91" s="312"/>
      <c r="H91" s="312"/>
      <c r="K91" s="535"/>
      <c r="L91" s="535"/>
      <c r="M91" s="535"/>
    </row>
    <row r="92" spans="4:13" s="264" customFormat="1" ht="12.75">
      <c r="D92" s="325"/>
      <c r="E92" s="312"/>
      <c r="F92" s="312"/>
      <c r="G92" s="312"/>
      <c r="H92" s="312"/>
      <c r="K92" s="535"/>
      <c r="L92" s="535"/>
      <c r="M92" s="535"/>
    </row>
    <row r="93" spans="4:13" s="264" customFormat="1" ht="12.75">
      <c r="D93" s="325"/>
      <c r="E93" s="312"/>
      <c r="F93" s="312"/>
      <c r="G93" s="312"/>
      <c r="H93" s="312"/>
      <c r="K93" s="535"/>
      <c r="L93" s="535"/>
      <c r="M93" s="535"/>
    </row>
    <row r="94" spans="4:13" s="264" customFormat="1" ht="12.75">
      <c r="D94" s="325"/>
      <c r="E94" s="312"/>
      <c r="F94" s="312"/>
      <c r="G94" s="312"/>
      <c r="H94" s="312"/>
      <c r="K94" s="535"/>
      <c r="L94" s="535"/>
      <c r="M94" s="535"/>
    </row>
    <row r="95" spans="4:13" s="264" customFormat="1" ht="12.75">
      <c r="D95" s="325"/>
      <c r="E95" s="312"/>
      <c r="F95" s="312"/>
      <c r="G95" s="312"/>
      <c r="H95" s="312"/>
      <c r="K95" s="535"/>
      <c r="L95" s="535"/>
      <c r="M95" s="535"/>
    </row>
    <row r="96" spans="4:13" s="264" customFormat="1" ht="12.75">
      <c r="D96" s="325"/>
      <c r="E96" s="312"/>
      <c r="F96" s="312"/>
      <c r="G96" s="312"/>
      <c r="H96" s="312"/>
      <c r="K96" s="535"/>
      <c r="L96" s="535"/>
      <c r="M96" s="535"/>
    </row>
    <row r="97" spans="4:13" s="264" customFormat="1" ht="12.75">
      <c r="D97" s="325"/>
      <c r="E97" s="312"/>
      <c r="F97" s="312"/>
      <c r="G97" s="312"/>
      <c r="H97" s="312"/>
      <c r="K97" s="535"/>
      <c r="L97" s="535"/>
      <c r="M97" s="535"/>
    </row>
    <row r="98" spans="4:13" s="264" customFormat="1" ht="12.75">
      <c r="D98" s="325"/>
      <c r="E98" s="312"/>
      <c r="F98" s="312"/>
      <c r="G98" s="312"/>
      <c r="H98" s="312"/>
      <c r="K98" s="535"/>
      <c r="L98" s="535"/>
      <c r="M98" s="535"/>
    </row>
    <row r="99" spans="4:13" s="264" customFormat="1" ht="12.75">
      <c r="D99" s="325"/>
      <c r="E99" s="312"/>
      <c r="F99" s="312"/>
      <c r="G99" s="312"/>
      <c r="H99" s="312"/>
      <c r="K99" s="535"/>
      <c r="L99" s="535"/>
      <c r="M99" s="535"/>
    </row>
    <row r="100" spans="4:13" s="264" customFormat="1" ht="12.75">
      <c r="D100" s="325"/>
      <c r="E100" s="312"/>
      <c r="F100" s="312"/>
      <c r="G100" s="312"/>
      <c r="H100" s="312"/>
      <c r="K100" s="535"/>
      <c r="L100" s="535"/>
      <c r="M100" s="535"/>
    </row>
    <row r="101" spans="4:13" s="264" customFormat="1" ht="12.75">
      <c r="D101" s="325"/>
      <c r="E101" s="312"/>
      <c r="F101" s="312"/>
      <c r="G101" s="312"/>
      <c r="H101" s="312"/>
      <c r="K101" s="535"/>
      <c r="L101" s="535"/>
      <c r="M101" s="535"/>
    </row>
    <row r="102" spans="4:13" s="264" customFormat="1" ht="12.75">
      <c r="D102" s="325"/>
      <c r="E102" s="312"/>
      <c r="F102" s="312"/>
      <c r="G102" s="312"/>
      <c r="H102" s="312"/>
      <c r="K102" s="535"/>
      <c r="L102" s="535"/>
      <c r="M102" s="535"/>
    </row>
    <row r="103" spans="4:13" s="264" customFormat="1" ht="12.75">
      <c r="D103" s="325"/>
      <c r="E103" s="312"/>
      <c r="F103" s="312"/>
      <c r="G103" s="312"/>
      <c r="H103" s="312"/>
      <c r="K103" s="535"/>
      <c r="L103" s="535"/>
      <c r="M103" s="535"/>
    </row>
    <row r="104" spans="4:13" s="264" customFormat="1" ht="12.75">
      <c r="D104" s="325"/>
      <c r="E104" s="312"/>
      <c r="F104" s="312"/>
      <c r="G104" s="312"/>
      <c r="H104" s="312"/>
      <c r="K104" s="535"/>
      <c r="L104" s="535"/>
      <c r="M104" s="535"/>
    </row>
    <row r="105" spans="4:13" s="264" customFormat="1" ht="12.75">
      <c r="D105" s="325"/>
      <c r="E105" s="312"/>
      <c r="F105" s="312"/>
      <c r="G105" s="312"/>
      <c r="H105" s="312"/>
      <c r="K105" s="535"/>
      <c r="L105" s="535"/>
      <c r="M105" s="535"/>
    </row>
    <row r="106" spans="4:13" s="264" customFormat="1" ht="12.75">
      <c r="D106" s="325"/>
      <c r="E106" s="312"/>
      <c r="F106" s="312"/>
      <c r="G106" s="312"/>
      <c r="H106" s="312"/>
      <c r="K106" s="535"/>
      <c r="L106" s="535"/>
      <c r="M106" s="535"/>
    </row>
    <row r="107" spans="4:8" s="264" customFormat="1" ht="12.75">
      <c r="D107" s="325"/>
      <c r="E107" s="312"/>
      <c r="F107" s="312"/>
      <c r="G107" s="312"/>
      <c r="H107" s="312"/>
    </row>
    <row r="108" spans="4:8" s="264" customFormat="1" ht="12.75">
      <c r="D108" s="325"/>
      <c r="E108" s="312"/>
      <c r="F108" s="312"/>
      <c r="G108" s="312"/>
      <c r="H108" s="312"/>
    </row>
    <row r="109" spans="4:8" s="264" customFormat="1" ht="12.75">
      <c r="D109" s="325"/>
      <c r="E109" s="312"/>
      <c r="F109" s="312"/>
      <c r="G109" s="312"/>
      <c r="H109" s="312"/>
    </row>
    <row r="110" spans="4:8" s="264" customFormat="1" ht="12.75">
      <c r="D110" s="325"/>
      <c r="E110" s="312"/>
      <c r="F110" s="312"/>
      <c r="G110" s="312"/>
      <c r="H110" s="312"/>
    </row>
    <row r="111" spans="4:8" s="264" customFormat="1" ht="12.75">
      <c r="D111" s="325"/>
      <c r="E111" s="312"/>
      <c r="F111" s="312"/>
      <c r="G111" s="312"/>
      <c r="H111" s="312"/>
    </row>
    <row r="112" spans="4:8" s="264" customFormat="1" ht="12.75">
      <c r="D112" s="325"/>
      <c r="E112" s="312"/>
      <c r="F112" s="312"/>
      <c r="G112" s="312"/>
      <c r="H112" s="312"/>
    </row>
    <row r="113" spans="4:8" s="264" customFormat="1" ht="12.75">
      <c r="D113" s="325"/>
      <c r="E113" s="312"/>
      <c r="F113" s="312"/>
      <c r="G113" s="312"/>
      <c r="H113" s="312"/>
    </row>
    <row r="114" spans="4:8" s="264" customFormat="1" ht="12.75">
      <c r="D114" s="325"/>
      <c r="E114" s="312"/>
      <c r="F114" s="312"/>
      <c r="G114" s="312"/>
      <c r="H114" s="312"/>
    </row>
    <row r="115" spans="4:8" s="264" customFormat="1" ht="12.75">
      <c r="D115" s="325"/>
      <c r="E115" s="312"/>
      <c r="F115" s="312"/>
      <c r="G115" s="312"/>
      <c r="H115" s="312"/>
    </row>
    <row r="116" spans="4:8" s="264" customFormat="1" ht="12.75">
      <c r="D116" s="325"/>
      <c r="E116" s="312"/>
      <c r="F116" s="312"/>
      <c r="G116" s="312"/>
      <c r="H116" s="312"/>
    </row>
    <row r="117" spans="4:8" s="264" customFormat="1" ht="12.75">
      <c r="D117" s="325"/>
      <c r="E117" s="312"/>
      <c r="F117" s="312"/>
      <c r="G117" s="312"/>
      <c r="H117" s="312"/>
    </row>
    <row r="118" spans="4:8" s="264" customFormat="1" ht="12.75">
      <c r="D118" s="325"/>
      <c r="E118" s="312"/>
      <c r="F118" s="312"/>
      <c r="G118" s="312"/>
      <c r="H118" s="312"/>
    </row>
    <row r="119" spans="4:8" s="264" customFormat="1" ht="12.75">
      <c r="D119" s="325"/>
      <c r="E119" s="312"/>
      <c r="F119" s="312"/>
      <c r="G119" s="312"/>
      <c r="H119" s="312"/>
    </row>
    <row r="120" spans="4:8" s="264" customFormat="1" ht="12.75">
      <c r="D120" s="325"/>
      <c r="E120" s="312"/>
      <c r="F120" s="312"/>
      <c r="G120" s="312"/>
      <c r="H120" s="312"/>
    </row>
    <row r="121" spans="4:8" s="264" customFormat="1" ht="12.75">
      <c r="D121" s="325"/>
      <c r="E121" s="312"/>
      <c r="F121" s="312"/>
      <c r="G121" s="312"/>
      <c r="H121" s="312"/>
    </row>
    <row r="122" spans="4:8" s="264" customFormat="1" ht="12.75">
      <c r="D122" s="325"/>
      <c r="E122" s="312"/>
      <c r="F122" s="312"/>
      <c r="G122" s="312"/>
      <c r="H122" s="312"/>
    </row>
    <row r="123" spans="4:8" s="264" customFormat="1" ht="12.75">
      <c r="D123" s="325"/>
      <c r="E123" s="312"/>
      <c r="F123" s="312"/>
      <c r="G123" s="312"/>
      <c r="H123" s="312"/>
    </row>
    <row r="124" spans="4:8" s="264" customFormat="1" ht="12.75">
      <c r="D124" s="325"/>
      <c r="E124" s="312"/>
      <c r="F124" s="312"/>
      <c r="G124" s="312"/>
      <c r="H124" s="312"/>
    </row>
    <row r="125" spans="4:8" s="264" customFormat="1" ht="12.75">
      <c r="D125" s="325"/>
      <c r="E125" s="312"/>
      <c r="F125" s="312"/>
      <c r="G125" s="312"/>
      <c r="H125" s="312"/>
    </row>
    <row r="126" spans="4:8" s="264" customFormat="1" ht="12.75">
      <c r="D126" s="325"/>
      <c r="E126" s="312"/>
      <c r="F126" s="312"/>
      <c r="G126" s="312"/>
      <c r="H126" s="312"/>
    </row>
    <row r="127" spans="4:8" s="264" customFormat="1" ht="12.75">
      <c r="D127" s="325"/>
      <c r="E127" s="312"/>
      <c r="F127" s="312"/>
      <c r="G127" s="312"/>
      <c r="H127" s="312"/>
    </row>
    <row r="128" spans="4:8" s="264" customFormat="1" ht="12.75">
      <c r="D128" s="325"/>
      <c r="E128" s="312"/>
      <c r="F128" s="312"/>
      <c r="G128" s="312"/>
      <c r="H128" s="312"/>
    </row>
    <row r="129" spans="4:8" s="264" customFormat="1" ht="12.75">
      <c r="D129" s="325"/>
      <c r="E129" s="312"/>
      <c r="F129" s="312"/>
      <c r="G129" s="312"/>
      <c r="H129" s="312"/>
    </row>
    <row r="130" spans="4:8" s="264" customFormat="1" ht="12.75">
      <c r="D130" s="325"/>
      <c r="E130" s="312"/>
      <c r="F130" s="312"/>
      <c r="G130" s="312"/>
      <c r="H130" s="312"/>
    </row>
    <row r="131" spans="4:8" s="264" customFormat="1" ht="12.75">
      <c r="D131" s="325"/>
      <c r="E131" s="312"/>
      <c r="F131" s="312"/>
      <c r="G131" s="312"/>
      <c r="H131" s="312"/>
    </row>
    <row r="132" spans="4:8" s="264" customFormat="1" ht="12.75">
      <c r="D132" s="325"/>
      <c r="E132" s="312"/>
      <c r="F132" s="312"/>
      <c r="G132" s="312"/>
      <c r="H132" s="312"/>
    </row>
    <row r="133" spans="4:8" s="264" customFormat="1" ht="12.75">
      <c r="D133" s="325"/>
      <c r="E133" s="312"/>
      <c r="F133" s="312"/>
      <c r="G133" s="312"/>
      <c r="H133" s="312"/>
    </row>
    <row r="134" spans="4:8" s="264" customFormat="1" ht="12.75">
      <c r="D134" s="325"/>
      <c r="E134" s="312"/>
      <c r="F134" s="312"/>
      <c r="G134" s="312"/>
      <c r="H134" s="312"/>
    </row>
    <row r="135" spans="4:8" s="264" customFormat="1" ht="12.75">
      <c r="D135" s="325"/>
      <c r="E135" s="312"/>
      <c r="F135" s="312"/>
      <c r="G135" s="312"/>
      <c r="H135" s="312"/>
    </row>
    <row r="136" spans="4:8" s="264" customFormat="1" ht="12.75">
      <c r="D136" s="325"/>
      <c r="E136" s="312"/>
      <c r="F136" s="312"/>
      <c r="G136" s="312"/>
      <c r="H136" s="312"/>
    </row>
    <row r="137" spans="4:8" s="264" customFormat="1" ht="12.75">
      <c r="D137" s="325"/>
      <c r="E137" s="312"/>
      <c r="F137" s="312"/>
      <c r="G137" s="312"/>
      <c r="H137" s="312"/>
    </row>
    <row r="138" spans="4:8" s="264" customFormat="1" ht="12.75">
      <c r="D138" s="325"/>
      <c r="E138" s="312"/>
      <c r="F138" s="312"/>
      <c r="G138" s="312"/>
      <c r="H138" s="312"/>
    </row>
    <row r="139" spans="4:8" s="264" customFormat="1" ht="12.75">
      <c r="D139" s="325"/>
      <c r="E139" s="312"/>
      <c r="F139" s="312"/>
      <c r="G139" s="312"/>
      <c r="H139" s="312"/>
    </row>
    <row r="140" spans="4:8" s="264" customFormat="1" ht="12.75">
      <c r="D140" s="325"/>
      <c r="E140" s="312"/>
      <c r="F140" s="312"/>
      <c r="G140" s="312"/>
      <c r="H140" s="312"/>
    </row>
    <row r="141" spans="4:8" s="264" customFormat="1" ht="12.75">
      <c r="D141" s="325"/>
      <c r="E141" s="312"/>
      <c r="F141" s="312"/>
      <c r="G141" s="312"/>
      <c r="H141" s="312"/>
    </row>
    <row r="142" spans="4:8" s="264" customFormat="1" ht="12.75">
      <c r="D142" s="325"/>
      <c r="E142" s="312"/>
      <c r="F142" s="312"/>
      <c r="G142" s="312"/>
      <c r="H142" s="312"/>
    </row>
    <row r="143" spans="4:8" s="264" customFormat="1" ht="12.75">
      <c r="D143" s="325"/>
      <c r="E143" s="312"/>
      <c r="F143" s="312"/>
      <c r="G143" s="312"/>
      <c r="H143" s="312"/>
    </row>
    <row r="144" spans="4:8" s="264" customFormat="1" ht="12.75">
      <c r="D144" s="325"/>
      <c r="E144" s="312"/>
      <c r="F144" s="312"/>
      <c r="G144" s="312"/>
      <c r="H144" s="312"/>
    </row>
    <row r="145" spans="4:8" s="264" customFormat="1" ht="12.75">
      <c r="D145" s="325"/>
      <c r="E145" s="312"/>
      <c r="F145" s="312"/>
      <c r="G145" s="312"/>
      <c r="H145" s="312"/>
    </row>
    <row r="146" spans="4:8" s="264" customFormat="1" ht="12.75">
      <c r="D146" s="325"/>
      <c r="E146" s="312"/>
      <c r="F146" s="312"/>
      <c r="G146" s="312"/>
      <c r="H146" s="312"/>
    </row>
    <row r="147" spans="4:8" s="264" customFormat="1" ht="12.75">
      <c r="D147" s="325"/>
      <c r="E147" s="312"/>
      <c r="F147" s="312"/>
      <c r="G147" s="312"/>
      <c r="H147" s="312"/>
    </row>
    <row r="148" spans="4:8" s="264" customFormat="1" ht="12.75">
      <c r="D148" s="325"/>
      <c r="E148" s="312"/>
      <c r="F148" s="312"/>
      <c r="G148" s="312"/>
      <c r="H148" s="312"/>
    </row>
    <row r="149" spans="4:8" s="264" customFormat="1" ht="12.75">
      <c r="D149" s="325"/>
      <c r="E149" s="312"/>
      <c r="F149" s="312"/>
      <c r="G149" s="312"/>
      <c r="H149" s="312"/>
    </row>
    <row r="150" spans="4:8" s="264" customFormat="1" ht="12.75">
      <c r="D150" s="325"/>
      <c r="E150" s="312"/>
      <c r="F150" s="312"/>
      <c r="G150" s="312"/>
      <c r="H150" s="312"/>
    </row>
    <row r="151" spans="4:8" s="264" customFormat="1" ht="12.75">
      <c r="D151" s="325"/>
      <c r="E151" s="312"/>
      <c r="F151" s="312"/>
      <c r="G151" s="312"/>
      <c r="H151" s="312"/>
    </row>
    <row r="152" spans="4:8" s="264" customFormat="1" ht="12.75">
      <c r="D152" s="325"/>
      <c r="E152" s="312"/>
      <c r="F152" s="312"/>
      <c r="G152" s="312"/>
      <c r="H152" s="312"/>
    </row>
    <row r="153" spans="4:8" s="264" customFormat="1" ht="12.75">
      <c r="D153" s="325"/>
      <c r="E153" s="312"/>
      <c r="F153" s="312"/>
      <c r="G153" s="312"/>
      <c r="H153" s="312"/>
    </row>
    <row r="154" spans="4:8" s="264" customFormat="1" ht="12.75">
      <c r="D154" s="325"/>
      <c r="E154" s="312"/>
      <c r="F154" s="312"/>
      <c r="G154" s="312"/>
      <c r="H154" s="312"/>
    </row>
    <row r="155" spans="4:8" s="264" customFormat="1" ht="12.75">
      <c r="D155" s="325"/>
      <c r="E155" s="312"/>
      <c r="F155" s="312"/>
      <c r="G155" s="312"/>
      <c r="H155" s="312"/>
    </row>
    <row r="156" spans="4:8" s="264" customFormat="1" ht="12.75">
      <c r="D156" s="325"/>
      <c r="E156" s="312"/>
      <c r="F156" s="312"/>
      <c r="G156" s="312"/>
      <c r="H156" s="312"/>
    </row>
    <row r="157" spans="4:8" s="264" customFormat="1" ht="12.75">
      <c r="D157" s="325"/>
      <c r="E157" s="312"/>
      <c r="F157" s="312"/>
      <c r="G157" s="312"/>
      <c r="H157" s="312"/>
    </row>
    <row r="158" spans="4:8" s="264" customFormat="1" ht="12.75">
      <c r="D158" s="325"/>
      <c r="E158" s="312"/>
      <c r="F158" s="312"/>
      <c r="G158" s="312"/>
      <c r="H158" s="312"/>
    </row>
    <row r="159" spans="4:8" s="264" customFormat="1" ht="12.75">
      <c r="D159" s="325"/>
      <c r="E159" s="312"/>
      <c r="F159" s="312"/>
      <c r="G159" s="312"/>
      <c r="H159" s="312"/>
    </row>
    <row r="160" spans="4:8" s="264" customFormat="1" ht="12.75">
      <c r="D160" s="325"/>
      <c r="E160" s="312"/>
      <c r="F160" s="312"/>
      <c r="G160" s="312"/>
      <c r="H160" s="312"/>
    </row>
    <row r="161" spans="4:8" s="264" customFormat="1" ht="12.75">
      <c r="D161" s="325"/>
      <c r="E161" s="312"/>
      <c r="F161" s="312"/>
      <c r="G161" s="312"/>
      <c r="H161" s="312"/>
    </row>
    <row r="162" spans="4:8" s="264" customFormat="1" ht="12.75">
      <c r="D162" s="325"/>
      <c r="E162" s="312"/>
      <c r="F162" s="312"/>
      <c r="G162" s="312"/>
      <c r="H162" s="312"/>
    </row>
    <row r="163" spans="4:8" s="264" customFormat="1" ht="12.75">
      <c r="D163" s="325"/>
      <c r="E163" s="312"/>
      <c r="F163" s="312"/>
      <c r="G163" s="312"/>
      <c r="H163" s="312"/>
    </row>
    <row r="164" spans="4:8" s="264" customFormat="1" ht="12.75">
      <c r="D164" s="325"/>
      <c r="E164" s="312"/>
      <c r="F164" s="312"/>
      <c r="G164" s="312"/>
      <c r="H164" s="312"/>
    </row>
    <row r="165" spans="4:8" s="264" customFormat="1" ht="12.75">
      <c r="D165" s="325"/>
      <c r="E165" s="312"/>
      <c r="F165" s="312"/>
      <c r="G165" s="312"/>
      <c r="H165" s="312"/>
    </row>
    <row r="166" spans="4:8" s="264" customFormat="1" ht="12.75">
      <c r="D166" s="325"/>
      <c r="E166" s="312"/>
      <c r="F166" s="312"/>
      <c r="G166" s="312"/>
      <c r="H166" s="312"/>
    </row>
    <row r="167" spans="4:8" s="264" customFormat="1" ht="12.75">
      <c r="D167" s="325"/>
      <c r="E167" s="312"/>
      <c r="F167" s="312"/>
      <c r="G167" s="312"/>
      <c r="H167" s="312"/>
    </row>
    <row r="168" spans="4:8" s="264" customFormat="1" ht="12.75">
      <c r="D168" s="325"/>
      <c r="E168" s="312"/>
      <c r="F168" s="312"/>
      <c r="G168" s="312"/>
      <c r="H168" s="312"/>
    </row>
    <row r="169" spans="4:8" s="264" customFormat="1" ht="12.75">
      <c r="D169" s="325"/>
      <c r="E169" s="312"/>
      <c r="F169" s="312"/>
      <c r="G169" s="312"/>
      <c r="H169" s="312"/>
    </row>
    <row r="170" spans="4:8" s="264" customFormat="1" ht="12.75">
      <c r="D170" s="325"/>
      <c r="E170" s="312"/>
      <c r="F170" s="312"/>
      <c r="G170" s="312"/>
      <c r="H170" s="312"/>
    </row>
    <row r="171" spans="4:8" s="264" customFormat="1" ht="12.75">
      <c r="D171" s="325"/>
      <c r="E171" s="312"/>
      <c r="F171" s="312"/>
      <c r="G171" s="312"/>
      <c r="H171" s="312"/>
    </row>
    <row r="172" spans="4:8" s="264" customFormat="1" ht="12.75">
      <c r="D172" s="325"/>
      <c r="E172" s="312"/>
      <c r="F172" s="312"/>
      <c r="G172" s="312"/>
      <c r="H172" s="312"/>
    </row>
    <row r="173" spans="4:8" s="264" customFormat="1" ht="12.75">
      <c r="D173" s="325"/>
      <c r="E173" s="312"/>
      <c r="F173" s="312"/>
      <c r="G173" s="312"/>
      <c r="H173" s="312"/>
    </row>
    <row r="174" spans="4:8" s="264" customFormat="1" ht="12.75">
      <c r="D174" s="325"/>
      <c r="E174" s="312"/>
      <c r="F174" s="312"/>
      <c r="G174" s="312"/>
      <c r="H174" s="312"/>
    </row>
    <row r="175" spans="4:8" s="264" customFormat="1" ht="12.75">
      <c r="D175" s="325"/>
      <c r="E175" s="312"/>
      <c r="F175" s="312"/>
      <c r="G175" s="312"/>
      <c r="H175" s="312"/>
    </row>
    <row r="176" spans="4:8" s="264" customFormat="1" ht="12.75">
      <c r="D176" s="325"/>
      <c r="E176" s="312"/>
      <c r="F176" s="312"/>
      <c r="G176" s="312"/>
      <c r="H176" s="312"/>
    </row>
    <row r="177" spans="4:8" s="264" customFormat="1" ht="12.75">
      <c r="D177" s="325"/>
      <c r="E177" s="312"/>
      <c r="F177" s="312"/>
      <c r="G177" s="312"/>
      <c r="H177" s="312"/>
    </row>
    <row r="178" spans="4:8" s="264" customFormat="1" ht="12.75">
      <c r="D178" s="325"/>
      <c r="E178" s="312"/>
      <c r="F178" s="312"/>
      <c r="G178" s="312"/>
      <c r="H178" s="312"/>
    </row>
    <row r="179" spans="4:8" s="264" customFormat="1" ht="12.75">
      <c r="D179" s="325"/>
      <c r="E179" s="312"/>
      <c r="F179" s="312"/>
      <c r="G179" s="312"/>
      <c r="H179" s="312"/>
    </row>
    <row r="180" spans="4:8" s="264" customFormat="1" ht="12.75">
      <c r="D180" s="325"/>
      <c r="E180" s="312"/>
      <c r="F180" s="312"/>
      <c r="G180" s="312"/>
      <c r="H180" s="312"/>
    </row>
    <row r="181" spans="4:8" s="264" customFormat="1" ht="12.75">
      <c r="D181" s="325"/>
      <c r="E181" s="312"/>
      <c r="F181" s="312"/>
      <c r="G181" s="312"/>
      <c r="H181" s="312"/>
    </row>
    <row r="182" spans="4:8" s="264" customFormat="1" ht="12.75">
      <c r="D182" s="325"/>
      <c r="E182" s="312"/>
      <c r="F182" s="312"/>
      <c r="G182" s="312"/>
      <c r="H182" s="312"/>
    </row>
    <row r="183" spans="4:8" s="264" customFormat="1" ht="12.75">
      <c r="D183" s="325"/>
      <c r="E183" s="312"/>
      <c r="F183" s="312"/>
      <c r="G183" s="312"/>
      <c r="H183" s="312"/>
    </row>
    <row r="184" spans="4:8" s="264" customFormat="1" ht="12.75">
      <c r="D184" s="325"/>
      <c r="E184" s="312"/>
      <c r="F184" s="312"/>
      <c r="G184" s="312"/>
      <c r="H184" s="312"/>
    </row>
    <row r="185" spans="4:8" s="264" customFormat="1" ht="12.75">
      <c r="D185" s="325"/>
      <c r="E185" s="312"/>
      <c r="F185" s="312"/>
      <c r="G185" s="312"/>
      <c r="H185" s="312"/>
    </row>
    <row r="186" spans="4:8" s="264" customFormat="1" ht="12.75">
      <c r="D186" s="325"/>
      <c r="E186" s="312"/>
      <c r="F186" s="312"/>
      <c r="G186" s="312"/>
      <c r="H186" s="312"/>
    </row>
    <row r="187" spans="4:8" s="264" customFormat="1" ht="12.75">
      <c r="D187" s="325"/>
      <c r="E187" s="312"/>
      <c r="F187" s="312"/>
      <c r="G187" s="312"/>
      <c r="H187" s="312"/>
    </row>
    <row r="188" spans="4:8" s="264" customFormat="1" ht="12.75">
      <c r="D188" s="325"/>
      <c r="E188" s="312"/>
      <c r="F188" s="312"/>
      <c r="G188" s="312"/>
      <c r="H188" s="312"/>
    </row>
    <row r="189" spans="4:8" s="264" customFormat="1" ht="12.75">
      <c r="D189" s="325"/>
      <c r="E189" s="312"/>
      <c r="F189" s="312"/>
      <c r="G189" s="312"/>
      <c r="H189" s="312"/>
    </row>
    <row r="190" spans="4:8" s="264" customFormat="1" ht="12.75">
      <c r="D190" s="325"/>
      <c r="E190" s="312"/>
      <c r="F190" s="312"/>
      <c r="G190" s="312"/>
      <c r="H190" s="312"/>
    </row>
    <row r="191" spans="4:8" s="264" customFormat="1" ht="12.75">
      <c r="D191" s="325"/>
      <c r="E191" s="312"/>
      <c r="F191" s="312"/>
      <c r="G191" s="312"/>
      <c r="H191" s="312"/>
    </row>
    <row r="192" spans="4:8" s="264" customFormat="1" ht="12.75">
      <c r="D192" s="325"/>
      <c r="E192" s="312"/>
      <c r="F192" s="312"/>
      <c r="G192" s="312"/>
      <c r="H192" s="312"/>
    </row>
    <row r="193" spans="4:8" s="264" customFormat="1" ht="12.75">
      <c r="D193" s="325"/>
      <c r="E193" s="312"/>
      <c r="F193" s="312"/>
      <c r="G193" s="312"/>
      <c r="H193" s="312"/>
    </row>
    <row r="194" spans="4:8" s="264" customFormat="1" ht="12.75">
      <c r="D194" s="325"/>
      <c r="E194" s="312"/>
      <c r="F194" s="312"/>
      <c r="G194" s="312"/>
      <c r="H194" s="312"/>
    </row>
    <row r="195" spans="4:8" s="264" customFormat="1" ht="12.75">
      <c r="D195" s="325"/>
      <c r="E195" s="312"/>
      <c r="F195" s="312"/>
      <c r="G195" s="312"/>
      <c r="H195" s="312"/>
    </row>
    <row r="196" spans="4:8" s="264" customFormat="1" ht="12.75">
      <c r="D196" s="325"/>
      <c r="E196" s="312"/>
      <c r="F196" s="312"/>
      <c r="G196" s="312"/>
      <c r="H196" s="312"/>
    </row>
    <row r="197" spans="4:8" s="264" customFormat="1" ht="12.75">
      <c r="D197" s="325"/>
      <c r="E197" s="312"/>
      <c r="F197" s="312"/>
      <c r="G197" s="312"/>
      <c r="H197" s="312"/>
    </row>
    <row r="198" spans="4:8" s="264" customFormat="1" ht="12.75">
      <c r="D198" s="325"/>
      <c r="E198" s="312"/>
      <c r="F198" s="312"/>
      <c r="G198" s="312"/>
      <c r="H198" s="312"/>
    </row>
    <row r="199" spans="4:8" s="264" customFormat="1" ht="12.75">
      <c r="D199" s="325"/>
      <c r="E199" s="312"/>
      <c r="F199" s="312"/>
      <c r="G199" s="312"/>
      <c r="H199" s="312"/>
    </row>
    <row r="200" spans="4:8" s="264" customFormat="1" ht="12.75">
      <c r="D200" s="325"/>
      <c r="E200" s="312"/>
      <c r="F200" s="312"/>
      <c r="G200" s="312"/>
      <c r="H200" s="312"/>
    </row>
    <row r="201" spans="4:8" s="264" customFormat="1" ht="12.75">
      <c r="D201" s="325"/>
      <c r="E201" s="312"/>
      <c r="F201" s="312"/>
      <c r="G201" s="312"/>
      <c r="H201" s="312"/>
    </row>
    <row r="202" spans="4:8" s="264" customFormat="1" ht="12.75">
      <c r="D202" s="325"/>
      <c r="E202" s="312"/>
      <c r="F202" s="312"/>
      <c r="G202" s="312"/>
      <c r="H202" s="312"/>
    </row>
    <row r="203" spans="4:8" s="264" customFormat="1" ht="12.75">
      <c r="D203" s="325"/>
      <c r="E203" s="312"/>
      <c r="F203" s="312"/>
      <c r="G203" s="312"/>
      <c r="H203" s="312"/>
    </row>
    <row r="204" spans="4:8" s="264" customFormat="1" ht="12.75">
      <c r="D204" s="325"/>
      <c r="E204" s="312"/>
      <c r="F204" s="312"/>
      <c r="G204" s="312"/>
      <c r="H204" s="312"/>
    </row>
    <row r="205" spans="4:8" s="264" customFormat="1" ht="12.75">
      <c r="D205" s="325"/>
      <c r="E205" s="312"/>
      <c r="F205" s="312"/>
      <c r="G205" s="312"/>
      <c r="H205" s="312"/>
    </row>
    <row r="206" spans="4:8" s="264" customFormat="1" ht="12.75">
      <c r="D206" s="325"/>
      <c r="E206" s="312"/>
      <c r="F206" s="312"/>
      <c r="G206" s="312"/>
      <c r="H206" s="312"/>
    </row>
    <row r="207" spans="4:8" s="264" customFormat="1" ht="12.75">
      <c r="D207" s="325"/>
      <c r="E207" s="312"/>
      <c r="F207" s="312"/>
      <c r="G207" s="312"/>
      <c r="H207" s="312"/>
    </row>
    <row r="208" spans="4:8" s="264" customFormat="1" ht="12.75">
      <c r="D208" s="325"/>
      <c r="E208" s="312"/>
      <c r="F208" s="312"/>
      <c r="G208" s="312"/>
      <c r="H208" s="312"/>
    </row>
    <row r="209" spans="4:8" s="264" customFormat="1" ht="12.75">
      <c r="D209" s="325"/>
      <c r="E209" s="312"/>
      <c r="F209" s="312"/>
      <c r="G209" s="312"/>
      <c r="H209" s="312"/>
    </row>
    <row r="210" spans="4:8" s="264" customFormat="1" ht="12.75">
      <c r="D210" s="325"/>
      <c r="E210" s="312"/>
      <c r="F210" s="312"/>
      <c r="G210" s="312"/>
      <c r="H210" s="312"/>
    </row>
    <row r="211" spans="4:8" s="264" customFormat="1" ht="12.75">
      <c r="D211" s="325"/>
      <c r="E211" s="312"/>
      <c r="F211" s="312"/>
      <c r="G211" s="312"/>
      <c r="H211" s="312"/>
    </row>
    <row r="212" spans="4:8" s="264" customFormat="1" ht="12.75">
      <c r="D212" s="325"/>
      <c r="E212" s="312"/>
      <c r="F212" s="312"/>
      <c r="G212" s="312"/>
      <c r="H212" s="312"/>
    </row>
    <row r="213" spans="4:8" s="264" customFormat="1" ht="12.75">
      <c r="D213" s="325"/>
      <c r="E213" s="312"/>
      <c r="F213" s="312"/>
      <c r="G213" s="312"/>
      <c r="H213" s="312"/>
    </row>
    <row r="214" spans="4:8" s="264" customFormat="1" ht="12.75">
      <c r="D214" s="325"/>
      <c r="E214" s="312"/>
      <c r="F214" s="312"/>
      <c r="G214" s="312"/>
      <c r="H214" s="312"/>
    </row>
    <row r="215" spans="4:8" s="264" customFormat="1" ht="12.75">
      <c r="D215" s="325"/>
      <c r="E215" s="312"/>
      <c r="F215" s="312"/>
      <c r="G215" s="312"/>
      <c r="H215" s="312"/>
    </row>
    <row r="216" spans="4:8" s="264" customFormat="1" ht="12.75">
      <c r="D216" s="325"/>
      <c r="E216" s="312"/>
      <c r="F216" s="312"/>
      <c r="G216" s="312"/>
      <c r="H216" s="312"/>
    </row>
    <row r="217" spans="4:8" s="264" customFormat="1" ht="12.75">
      <c r="D217" s="325"/>
      <c r="E217" s="312"/>
      <c r="F217" s="312"/>
      <c r="G217" s="312"/>
      <c r="H217" s="312"/>
    </row>
    <row r="218" spans="4:8" s="264" customFormat="1" ht="12.75">
      <c r="D218" s="325"/>
      <c r="E218" s="312"/>
      <c r="F218" s="312"/>
      <c r="G218" s="312"/>
      <c r="H218" s="312"/>
    </row>
    <row r="219" spans="4:8" s="264" customFormat="1" ht="12.75">
      <c r="D219" s="325"/>
      <c r="E219" s="312"/>
      <c r="F219" s="312"/>
      <c r="G219" s="312"/>
      <c r="H219" s="312"/>
    </row>
    <row r="220" spans="4:8" s="264" customFormat="1" ht="12.75">
      <c r="D220" s="325"/>
      <c r="E220" s="312"/>
      <c r="F220" s="312"/>
      <c r="G220" s="312"/>
      <c r="H220" s="312"/>
    </row>
    <row r="221" spans="4:8" s="264" customFormat="1" ht="12.75">
      <c r="D221" s="325"/>
      <c r="E221" s="312"/>
      <c r="F221" s="312"/>
      <c r="G221" s="312"/>
      <c r="H221" s="312"/>
    </row>
    <row r="222" spans="4:8" s="264" customFormat="1" ht="12.75">
      <c r="D222" s="325"/>
      <c r="E222" s="312"/>
      <c r="F222" s="312"/>
      <c r="G222" s="312"/>
      <c r="H222" s="312"/>
    </row>
    <row r="223" spans="4:8" s="264" customFormat="1" ht="12.75">
      <c r="D223" s="325"/>
      <c r="E223" s="312"/>
      <c r="F223" s="312"/>
      <c r="G223" s="312"/>
      <c r="H223" s="312"/>
    </row>
    <row r="224" spans="4:8" s="264" customFormat="1" ht="12.75">
      <c r="D224" s="325"/>
      <c r="E224" s="312"/>
      <c r="F224" s="312"/>
      <c r="G224" s="312"/>
      <c r="H224" s="312"/>
    </row>
    <row r="225" spans="4:8" s="264" customFormat="1" ht="12.75">
      <c r="D225" s="325"/>
      <c r="E225" s="312"/>
      <c r="F225" s="312"/>
      <c r="G225" s="312"/>
      <c r="H225" s="312"/>
    </row>
    <row r="226" spans="4:8" s="264" customFormat="1" ht="12.75">
      <c r="D226" s="325"/>
      <c r="E226" s="312"/>
      <c r="F226" s="312"/>
      <c r="G226" s="312"/>
      <c r="H226" s="312"/>
    </row>
    <row r="227" spans="4:8" s="264" customFormat="1" ht="12.75">
      <c r="D227" s="325"/>
      <c r="E227" s="312"/>
      <c r="F227" s="312"/>
      <c r="G227" s="312"/>
      <c r="H227" s="312"/>
    </row>
    <row r="228" spans="4:8" s="264" customFormat="1" ht="12.75">
      <c r="D228" s="325"/>
      <c r="E228" s="312"/>
      <c r="F228" s="312"/>
      <c r="G228" s="312"/>
      <c r="H228" s="312"/>
    </row>
    <row r="229" spans="4:8" s="264" customFormat="1" ht="12.75">
      <c r="D229" s="325"/>
      <c r="E229" s="312"/>
      <c r="F229" s="312"/>
      <c r="G229" s="312"/>
      <c r="H229" s="312"/>
    </row>
    <row r="230" spans="4:8" s="264" customFormat="1" ht="12.75">
      <c r="D230" s="325"/>
      <c r="E230" s="312"/>
      <c r="F230" s="312"/>
      <c r="G230" s="312"/>
      <c r="H230" s="312"/>
    </row>
    <row r="231" spans="4:8" s="264" customFormat="1" ht="12.75">
      <c r="D231" s="325"/>
      <c r="E231" s="312"/>
      <c r="F231" s="312"/>
      <c r="G231" s="312"/>
      <c r="H231" s="312"/>
    </row>
    <row r="232" spans="4:8" s="264" customFormat="1" ht="12.75">
      <c r="D232" s="325"/>
      <c r="E232" s="312"/>
      <c r="F232" s="312"/>
      <c r="G232" s="312"/>
      <c r="H232" s="312"/>
    </row>
    <row r="233" spans="4:8" s="264" customFormat="1" ht="12.75">
      <c r="D233" s="325"/>
      <c r="E233" s="312"/>
      <c r="F233" s="312"/>
      <c r="G233" s="312"/>
      <c r="H233" s="312"/>
    </row>
    <row r="234" spans="4:8" s="264" customFormat="1" ht="12.75">
      <c r="D234" s="325"/>
      <c r="E234" s="312"/>
      <c r="F234" s="312"/>
      <c r="G234" s="312"/>
      <c r="H234" s="312"/>
    </row>
    <row r="235" spans="4:8" s="264" customFormat="1" ht="12.75">
      <c r="D235" s="325"/>
      <c r="E235" s="312"/>
      <c r="F235" s="312"/>
      <c r="G235" s="312"/>
      <c r="H235" s="312"/>
    </row>
    <row r="236" spans="4:8" s="264" customFormat="1" ht="12.75">
      <c r="D236" s="325"/>
      <c r="E236" s="312"/>
      <c r="F236" s="312"/>
      <c r="G236" s="312"/>
      <c r="H236" s="312"/>
    </row>
    <row r="237" spans="4:8" s="264" customFormat="1" ht="12.75">
      <c r="D237" s="325"/>
      <c r="E237" s="312"/>
      <c r="F237" s="312"/>
      <c r="G237" s="312"/>
      <c r="H237" s="312"/>
    </row>
    <row r="238" spans="4:8" s="264" customFormat="1" ht="12.75">
      <c r="D238" s="325"/>
      <c r="E238" s="312"/>
      <c r="F238" s="312"/>
      <c r="G238" s="312"/>
      <c r="H238" s="312"/>
    </row>
    <row r="239" spans="4:8" s="264" customFormat="1" ht="12.75">
      <c r="D239" s="325"/>
      <c r="E239" s="312"/>
      <c r="F239" s="312"/>
      <c r="G239" s="312"/>
      <c r="H239" s="312"/>
    </row>
    <row r="240" spans="4:8" s="264" customFormat="1" ht="12.75">
      <c r="D240" s="325"/>
      <c r="E240" s="312"/>
      <c r="F240" s="312"/>
      <c r="G240" s="312"/>
      <c r="H240" s="312"/>
    </row>
    <row r="241" spans="4:8" s="264" customFormat="1" ht="12.75">
      <c r="D241" s="325"/>
      <c r="E241" s="312"/>
      <c r="F241" s="312"/>
      <c r="G241" s="312"/>
      <c r="H241" s="312"/>
    </row>
    <row r="242" spans="4:8" s="264" customFormat="1" ht="12.75">
      <c r="D242" s="325"/>
      <c r="E242" s="312"/>
      <c r="F242" s="312"/>
      <c r="G242" s="312"/>
      <c r="H242" s="312"/>
    </row>
    <row r="243" spans="4:8" s="264" customFormat="1" ht="12.75">
      <c r="D243" s="325"/>
      <c r="E243" s="312"/>
      <c r="F243" s="312"/>
      <c r="G243" s="312"/>
      <c r="H243" s="312"/>
    </row>
    <row r="244" spans="4:8" s="264" customFormat="1" ht="12.75">
      <c r="D244" s="325"/>
      <c r="E244" s="312"/>
      <c r="F244" s="312"/>
      <c r="G244" s="312"/>
      <c r="H244" s="312"/>
    </row>
    <row r="245" spans="4:8" s="264" customFormat="1" ht="12.75">
      <c r="D245" s="325"/>
      <c r="E245" s="312"/>
      <c r="F245" s="312"/>
      <c r="G245" s="312"/>
      <c r="H245" s="312"/>
    </row>
    <row r="246" spans="4:8" s="264" customFormat="1" ht="12.75">
      <c r="D246" s="325"/>
      <c r="E246" s="312"/>
      <c r="F246" s="312"/>
      <c r="G246" s="312"/>
      <c r="H246" s="312"/>
    </row>
    <row r="247" spans="4:8" s="264" customFormat="1" ht="12.75">
      <c r="D247" s="325"/>
      <c r="E247" s="312"/>
      <c r="F247" s="312"/>
      <c r="G247" s="312"/>
      <c r="H247" s="312"/>
    </row>
    <row r="248" spans="4:8" s="264" customFormat="1" ht="12.75">
      <c r="D248" s="325"/>
      <c r="E248" s="312"/>
      <c r="F248" s="312"/>
      <c r="G248" s="312"/>
      <c r="H248" s="312"/>
    </row>
    <row r="249" spans="4:8" s="264" customFormat="1" ht="12.75">
      <c r="D249" s="325"/>
      <c r="E249" s="312"/>
      <c r="F249" s="312"/>
      <c r="G249" s="312"/>
      <c r="H249" s="312"/>
    </row>
    <row r="250" spans="4:8" s="264" customFormat="1" ht="12.75">
      <c r="D250" s="325"/>
      <c r="E250" s="312"/>
      <c r="F250" s="312"/>
      <c r="G250" s="312"/>
      <c r="H250" s="312"/>
    </row>
    <row r="251" spans="4:8" s="264" customFormat="1" ht="12.75">
      <c r="D251" s="325"/>
      <c r="E251" s="312"/>
      <c r="F251" s="312"/>
      <c r="G251" s="312"/>
      <c r="H251" s="312"/>
    </row>
    <row r="252" spans="4:8" s="264" customFormat="1" ht="12.75">
      <c r="D252" s="325"/>
      <c r="E252" s="312"/>
      <c r="F252" s="312"/>
      <c r="G252" s="312"/>
      <c r="H252" s="312"/>
    </row>
    <row r="253" spans="4:8" s="264" customFormat="1" ht="12.75">
      <c r="D253" s="325"/>
      <c r="E253" s="312"/>
      <c r="F253" s="312"/>
      <c r="G253" s="312"/>
      <c r="H253" s="312"/>
    </row>
    <row r="254" spans="4:8" s="264" customFormat="1" ht="12.75">
      <c r="D254" s="325"/>
      <c r="E254" s="312"/>
      <c r="F254" s="312"/>
      <c r="G254" s="312"/>
      <c r="H254" s="312"/>
    </row>
    <row r="255" spans="4:8" s="264" customFormat="1" ht="12.75">
      <c r="D255" s="325"/>
      <c r="E255" s="312"/>
      <c r="F255" s="312"/>
      <c r="G255" s="312"/>
      <c r="H255" s="312"/>
    </row>
    <row r="256" spans="4:8" s="264" customFormat="1" ht="12.75">
      <c r="D256" s="325"/>
      <c r="E256" s="312"/>
      <c r="F256" s="312"/>
      <c r="G256" s="312"/>
      <c r="H256" s="312"/>
    </row>
    <row r="257" spans="4:8" s="264" customFormat="1" ht="12.75">
      <c r="D257" s="325"/>
      <c r="E257" s="312"/>
      <c r="F257" s="312"/>
      <c r="G257" s="312"/>
      <c r="H257" s="312"/>
    </row>
    <row r="258" spans="4:8" s="264" customFormat="1" ht="12.75">
      <c r="D258" s="325"/>
      <c r="E258" s="312"/>
      <c r="F258" s="312"/>
      <c r="G258" s="312"/>
      <c r="H258" s="312"/>
    </row>
    <row r="259" spans="4:8" s="264" customFormat="1" ht="12.75">
      <c r="D259" s="325"/>
      <c r="E259" s="312"/>
      <c r="F259" s="312"/>
      <c r="G259" s="312"/>
      <c r="H259" s="312"/>
    </row>
    <row r="260" spans="4:8" s="264" customFormat="1" ht="12.75">
      <c r="D260" s="325"/>
      <c r="E260" s="312"/>
      <c r="F260" s="312"/>
      <c r="G260" s="312"/>
      <c r="H260" s="312"/>
    </row>
    <row r="261" spans="4:8" s="264" customFormat="1" ht="12.75">
      <c r="D261" s="325"/>
      <c r="E261" s="312"/>
      <c r="F261" s="312"/>
      <c r="G261" s="312"/>
      <c r="H261" s="312"/>
    </row>
    <row r="262" spans="4:8" s="264" customFormat="1" ht="12.75">
      <c r="D262" s="325"/>
      <c r="E262" s="312"/>
      <c r="F262" s="312"/>
      <c r="G262" s="312"/>
      <c r="H262" s="312"/>
    </row>
    <row r="263" spans="4:8" s="264" customFormat="1" ht="12.75">
      <c r="D263" s="325"/>
      <c r="E263" s="312"/>
      <c r="F263" s="312"/>
      <c r="G263" s="312"/>
      <c r="H263" s="312"/>
    </row>
    <row r="264" spans="4:8" s="264" customFormat="1" ht="12.75">
      <c r="D264" s="325"/>
      <c r="E264" s="312"/>
      <c r="F264" s="312"/>
      <c r="G264" s="312"/>
      <c r="H264" s="312"/>
    </row>
    <row r="265" spans="4:8" s="264" customFormat="1" ht="12.75">
      <c r="D265" s="325"/>
      <c r="E265" s="312"/>
      <c r="F265" s="312"/>
      <c r="G265" s="312"/>
      <c r="H265" s="312"/>
    </row>
    <row r="266" spans="4:8" s="264" customFormat="1" ht="12.75">
      <c r="D266" s="325"/>
      <c r="E266" s="312"/>
      <c r="F266" s="312"/>
      <c r="G266" s="312"/>
      <c r="H266" s="312"/>
    </row>
    <row r="267" spans="4:8" s="264" customFormat="1" ht="12.75">
      <c r="D267" s="325"/>
      <c r="E267" s="312"/>
      <c r="F267" s="312"/>
      <c r="G267" s="312"/>
      <c r="H267" s="312"/>
    </row>
    <row r="268" spans="4:8" s="264" customFormat="1" ht="12.75">
      <c r="D268" s="325"/>
      <c r="E268" s="312"/>
      <c r="F268" s="312"/>
      <c r="G268" s="312"/>
      <c r="H268" s="312"/>
    </row>
    <row r="269" spans="4:8" s="264" customFormat="1" ht="12.75">
      <c r="D269" s="325"/>
      <c r="E269" s="312"/>
      <c r="F269" s="312"/>
      <c r="G269" s="312"/>
      <c r="H269" s="312"/>
    </row>
    <row r="270" spans="4:8" s="264" customFormat="1" ht="12.75">
      <c r="D270" s="325"/>
      <c r="E270" s="312"/>
      <c r="F270" s="312"/>
      <c r="G270" s="312"/>
      <c r="H270" s="312"/>
    </row>
    <row r="271" spans="4:8" s="264" customFormat="1" ht="12.75">
      <c r="D271" s="325"/>
      <c r="E271" s="312"/>
      <c r="F271" s="312"/>
      <c r="G271" s="312"/>
      <c r="H271" s="312"/>
    </row>
    <row r="272" spans="4:8" s="264" customFormat="1" ht="12.75">
      <c r="D272" s="325"/>
      <c r="E272" s="312"/>
      <c r="F272" s="312"/>
      <c r="G272" s="312"/>
      <c r="H272" s="312"/>
    </row>
    <row r="273" spans="4:8" s="264" customFormat="1" ht="12.75">
      <c r="D273" s="325"/>
      <c r="E273" s="312"/>
      <c r="F273" s="312"/>
      <c r="G273" s="312"/>
      <c r="H273" s="312"/>
    </row>
    <row r="274" spans="4:8" s="264" customFormat="1" ht="12.75">
      <c r="D274" s="325"/>
      <c r="E274" s="312"/>
      <c r="F274" s="312"/>
      <c r="G274" s="312"/>
      <c r="H274" s="312"/>
    </row>
    <row r="275" spans="4:8" s="264" customFormat="1" ht="12.75">
      <c r="D275" s="325"/>
      <c r="E275" s="312"/>
      <c r="F275" s="312"/>
      <c r="G275" s="312"/>
      <c r="H275" s="312"/>
    </row>
    <row r="276" spans="4:8" s="264" customFormat="1" ht="12.75">
      <c r="D276" s="325"/>
      <c r="E276" s="312"/>
      <c r="F276" s="312"/>
      <c r="G276" s="312"/>
      <c r="H276" s="312"/>
    </row>
    <row r="277" spans="4:8" s="264" customFormat="1" ht="12.75">
      <c r="D277" s="325"/>
      <c r="E277" s="312"/>
      <c r="F277" s="312"/>
      <c r="G277" s="312"/>
      <c r="H277" s="312"/>
    </row>
    <row r="278" spans="4:8" s="264" customFormat="1" ht="12.75">
      <c r="D278" s="325"/>
      <c r="E278" s="312"/>
      <c r="F278" s="312"/>
      <c r="G278" s="312"/>
      <c r="H278" s="312"/>
    </row>
    <row r="279" spans="4:8" s="264" customFormat="1" ht="12.75">
      <c r="D279" s="325"/>
      <c r="E279" s="312"/>
      <c r="F279" s="312"/>
      <c r="G279" s="312"/>
      <c r="H279" s="312"/>
    </row>
    <row r="280" spans="4:8" s="264" customFormat="1" ht="12.75">
      <c r="D280" s="325"/>
      <c r="E280" s="312"/>
      <c r="F280" s="312"/>
      <c r="G280" s="312"/>
      <c r="H280" s="312"/>
    </row>
    <row r="281" spans="4:8" s="264" customFormat="1" ht="12.75">
      <c r="D281" s="325"/>
      <c r="E281" s="312"/>
      <c r="F281" s="312"/>
      <c r="G281" s="312"/>
      <c r="H281" s="312"/>
    </row>
    <row r="282" spans="4:8" s="264" customFormat="1" ht="12.75">
      <c r="D282" s="325"/>
      <c r="E282" s="312"/>
      <c r="F282" s="312"/>
      <c r="G282" s="312"/>
      <c r="H282" s="312"/>
    </row>
    <row r="283" spans="4:8" s="264" customFormat="1" ht="12.75">
      <c r="D283" s="325"/>
      <c r="E283" s="312"/>
      <c r="F283" s="312"/>
      <c r="G283" s="312"/>
      <c r="H283" s="312"/>
    </row>
    <row r="284" spans="4:8" s="264" customFormat="1" ht="12.75">
      <c r="D284" s="325"/>
      <c r="E284" s="312"/>
      <c r="F284" s="312"/>
      <c r="G284" s="312"/>
      <c r="H284" s="312"/>
    </row>
    <row r="285" spans="4:8" s="264" customFormat="1" ht="12.75">
      <c r="D285" s="325"/>
      <c r="E285" s="312"/>
      <c r="F285" s="312"/>
      <c r="G285" s="312"/>
      <c r="H285" s="312"/>
    </row>
    <row r="286" spans="4:8" s="264" customFormat="1" ht="12.75">
      <c r="D286" s="325"/>
      <c r="E286" s="312"/>
      <c r="F286" s="312"/>
      <c r="G286" s="312"/>
      <c r="H286" s="312"/>
    </row>
    <row r="287" spans="4:8" s="264" customFormat="1" ht="12.75">
      <c r="D287" s="325"/>
      <c r="E287" s="312"/>
      <c r="F287" s="312"/>
      <c r="G287" s="312"/>
      <c r="H287" s="312"/>
    </row>
    <row r="288" spans="4:8" s="264" customFormat="1" ht="12.75">
      <c r="D288" s="325"/>
      <c r="E288" s="312"/>
      <c r="F288" s="312"/>
      <c r="G288" s="312"/>
      <c r="H288" s="312"/>
    </row>
    <row r="289" spans="4:8" s="264" customFormat="1" ht="12.75">
      <c r="D289" s="325"/>
      <c r="E289" s="312"/>
      <c r="F289" s="312"/>
      <c r="G289" s="312"/>
      <c r="H289" s="312"/>
    </row>
    <row r="290" spans="4:8" s="264" customFormat="1" ht="12.75">
      <c r="D290" s="325"/>
      <c r="E290" s="312"/>
      <c r="F290" s="312"/>
      <c r="G290" s="312"/>
      <c r="H290" s="312"/>
    </row>
    <row r="291" spans="4:8" s="264" customFormat="1" ht="12.75">
      <c r="D291" s="325"/>
      <c r="E291" s="312"/>
      <c r="F291" s="312"/>
      <c r="G291" s="312"/>
      <c r="H291" s="312"/>
    </row>
    <row r="292" spans="4:8" s="264" customFormat="1" ht="12.75">
      <c r="D292" s="325"/>
      <c r="E292" s="312"/>
      <c r="F292" s="312"/>
      <c r="G292" s="312"/>
      <c r="H292" s="312"/>
    </row>
    <row r="293" spans="4:8" s="264" customFormat="1" ht="12.75">
      <c r="D293" s="325"/>
      <c r="E293" s="312"/>
      <c r="F293" s="312"/>
      <c r="G293" s="312"/>
      <c r="H293" s="312"/>
    </row>
    <row r="294" spans="4:8" s="264" customFormat="1" ht="12.75">
      <c r="D294" s="325"/>
      <c r="E294" s="312"/>
      <c r="F294" s="312"/>
      <c r="G294" s="312"/>
      <c r="H294" s="312"/>
    </row>
    <row r="295" spans="4:8" s="264" customFormat="1" ht="12.75">
      <c r="D295" s="325"/>
      <c r="E295" s="312"/>
      <c r="F295" s="312"/>
      <c r="G295" s="312"/>
      <c r="H295" s="312"/>
    </row>
    <row r="296" spans="4:8" s="264" customFormat="1" ht="12.75">
      <c r="D296" s="325"/>
      <c r="E296" s="312"/>
      <c r="F296" s="312"/>
      <c r="G296" s="312"/>
      <c r="H296" s="312"/>
    </row>
    <row r="297" spans="4:8" s="264" customFormat="1" ht="12.75">
      <c r="D297" s="325"/>
      <c r="E297" s="312"/>
      <c r="F297" s="312"/>
      <c r="G297" s="312"/>
      <c r="H297" s="312"/>
    </row>
    <row r="298" spans="4:8" s="264" customFormat="1" ht="12.75">
      <c r="D298" s="325"/>
      <c r="E298" s="312"/>
      <c r="F298" s="312"/>
      <c r="G298" s="312"/>
      <c r="H298" s="312"/>
    </row>
    <row r="299" spans="4:8" s="264" customFormat="1" ht="12.75">
      <c r="D299" s="325"/>
      <c r="E299" s="312"/>
      <c r="F299" s="312"/>
      <c r="G299" s="312"/>
      <c r="H299" s="312"/>
    </row>
    <row r="300" spans="4:8" s="264" customFormat="1" ht="12.75">
      <c r="D300" s="325"/>
      <c r="E300" s="312"/>
      <c r="F300" s="312"/>
      <c r="G300" s="312"/>
      <c r="H300" s="312"/>
    </row>
    <row r="301" spans="4:8" s="264" customFormat="1" ht="12.75">
      <c r="D301" s="325"/>
      <c r="E301" s="312"/>
      <c r="F301" s="312"/>
      <c r="G301" s="312"/>
      <c r="H301" s="312"/>
    </row>
    <row r="302" spans="4:8" s="264" customFormat="1" ht="12.75">
      <c r="D302" s="325"/>
      <c r="E302" s="312"/>
      <c r="F302" s="312"/>
      <c r="G302" s="312"/>
      <c r="H302" s="312"/>
    </row>
    <row r="303" spans="4:8" s="264" customFormat="1" ht="12.75">
      <c r="D303" s="325"/>
      <c r="E303" s="312"/>
      <c r="F303" s="312"/>
      <c r="G303" s="312"/>
      <c r="H303" s="312"/>
    </row>
    <row r="304" spans="4:8" s="264" customFormat="1" ht="12.75">
      <c r="D304" s="325"/>
      <c r="E304" s="312"/>
      <c r="F304" s="312"/>
      <c r="G304" s="312"/>
      <c r="H304" s="312"/>
    </row>
    <row r="305" spans="4:8" s="264" customFormat="1" ht="12.75">
      <c r="D305" s="325"/>
      <c r="E305" s="312"/>
      <c r="F305" s="312"/>
      <c r="G305" s="312"/>
      <c r="H305" s="312"/>
    </row>
    <row r="306" spans="4:8" s="264" customFormat="1" ht="12.75">
      <c r="D306" s="325"/>
      <c r="E306" s="312"/>
      <c r="F306" s="312"/>
      <c r="G306" s="312"/>
      <c r="H306" s="312"/>
    </row>
    <row r="307" spans="4:8" s="264" customFormat="1" ht="12.75">
      <c r="D307" s="325"/>
      <c r="E307" s="312"/>
      <c r="F307" s="312"/>
      <c r="G307" s="312"/>
      <c r="H307" s="312"/>
    </row>
    <row r="308" spans="4:8" s="264" customFormat="1" ht="12.75">
      <c r="D308" s="325"/>
      <c r="E308" s="312"/>
      <c r="F308" s="312"/>
      <c r="G308" s="312"/>
      <c r="H308" s="312"/>
    </row>
    <row r="309" spans="4:8" s="264" customFormat="1" ht="12.75">
      <c r="D309" s="325"/>
      <c r="E309" s="312"/>
      <c r="F309" s="312"/>
      <c r="G309" s="312"/>
      <c r="H309" s="312"/>
    </row>
    <row r="310" spans="4:8" s="264" customFormat="1" ht="12.75">
      <c r="D310" s="325"/>
      <c r="E310" s="312"/>
      <c r="F310" s="312"/>
      <c r="G310" s="312"/>
      <c r="H310" s="312"/>
    </row>
    <row r="311" spans="4:8" s="264" customFormat="1" ht="12.75">
      <c r="D311" s="325"/>
      <c r="E311" s="312"/>
      <c r="F311" s="312"/>
      <c r="G311" s="312"/>
      <c r="H311" s="312"/>
    </row>
    <row r="312" spans="4:8" s="264" customFormat="1" ht="12.75">
      <c r="D312" s="325"/>
      <c r="E312" s="312"/>
      <c r="F312" s="312"/>
      <c r="G312" s="312"/>
      <c r="H312" s="312"/>
    </row>
    <row r="313" spans="4:8" s="264" customFormat="1" ht="12.75">
      <c r="D313" s="325"/>
      <c r="E313" s="312"/>
      <c r="F313" s="312"/>
      <c r="G313" s="312"/>
      <c r="H313" s="312"/>
    </row>
    <row r="314" spans="4:8" s="264" customFormat="1" ht="12.75">
      <c r="D314" s="325"/>
      <c r="E314" s="312"/>
      <c r="F314" s="312"/>
      <c r="G314" s="312"/>
      <c r="H314" s="312"/>
    </row>
    <row r="315" spans="4:8" s="264" customFormat="1" ht="12.75">
      <c r="D315" s="325"/>
      <c r="E315" s="312"/>
      <c r="F315" s="312"/>
      <c r="G315" s="312"/>
      <c r="H315" s="312"/>
    </row>
    <row r="316" spans="4:8" s="264" customFormat="1" ht="12.75">
      <c r="D316" s="325"/>
      <c r="E316" s="312"/>
      <c r="F316" s="312"/>
      <c r="G316" s="312"/>
      <c r="H316" s="312"/>
    </row>
    <row r="317" spans="4:8" s="264" customFormat="1" ht="12.75">
      <c r="D317" s="325"/>
      <c r="E317" s="312"/>
      <c r="F317" s="312"/>
      <c r="G317" s="312"/>
      <c r="H317" s="312"/>
    </row>
    <row r="318" spans="4:8" s="264" customFormat="1" ht="12.75">
      <c r="D318" s="325"/>
      <c r="E318" s="312"/>
      <c r="F318" s="312"/>
      <c r="G318" s="312"/>
      <c r="H318" s="312"/>
    </row>
    <row r="319" spans="4:8" s="264" customFormat="1" ht="12.75">
      <c r="D319" s="325"/>
      <c r="E319" s="312"/>
      <c r="F319" s="312"/>
      <c r="G319" s="312"/>
      <c r="H319" s="312"/>
    </row>
    <row r="320" spans="4:8" s="264" customFormat="1" ht="12.75">
      <c r="D320" s="325"/>
      <c r="E320" s="312"/>
      <c r="F320" s="312"/>
      <c r="G320" s="312"/>
      <c r="H320" s="312"/>
    </row>
    <row r="321" spans="4:8" s="264" customFormat="1" ht="12.75">
      <c r="D321" s="325"/>
      <c r="E321" s="312"/>
      <c r="F321" s="312"/>
      <c r="G321" s="312"/>
      <c r="H321" s="312"/>
    </row>
    <row r="322" spans="4:8" s="264" customFormat="1" ht="12.75">
      <c r="D322" s="325"/>
      <c r="E322" s="312"/>
      <c r="F322" s="312"/>
      <c r="G322" s="312"/>
      <c r="H322" s="312"/>
    </row>
    <row r="323" spans="4:8" s="264" customFormat="1" ht="12.75">
      <c r="D323" s="325"/>
      <c r="E323" s="312"/>
      <c r="F323" s="312"/>
      <c r="G323" s="312"/>
      <c r="H323" s="312"/>
    </row>
    <row r="324" spans="4:8" s="264" customFormat="1" ht="12.75">
      <c r="D324" s="325"/>
      <c r="E324" s="312"/>
      <c r="F324" s="312"/>
      <c r="G324" s="312"/>
      <c r="H324" s="312"/>
    </row>
    <row r="325" spans="4:8" s="264" customFormat="1" ht="12.75">
      <c r="D325" s="325"/>
      <c r="E325" s="312"/>
      <c r="F325" s="312"/>
      <c r="G325" s="312"/>
      <c r="H325" s="312"/>
    </row>
    <row r="326" spans="4:8" s="264" customFormat="1" ht="12.75">
      <c r="D326" s="325"/>
      <c r="E326" s="312"/>
      <c r="F326" s="312"/>
      <c r="G326" s="312"/>
      <c r="H326" s="312"/>
    </row>
    <row r="327" spans="4:8" s="264" customFormat="1" ht="12.75">
      <c r="D327" s="325"/>
      <c r="E327" s="312"/>
      <c r="F327" s="312"/>
      <c r="G327" s="312"/>
      <c r="H327" s="312"/>
    </row>
    <row r="328" spans="4:8" s="264" customFormat="1" ht="12.75">
      <c r="D328" s="325"/>
      <c r="E328" s="312"/>
      <c r="F328" s="312"/>
      <c r="G328" s="312"/>
      <c r="H328" s="312"/>
    </row>
    <row r="329" spans="4:8" s="264" customFormat="1" ht="12.75">
      <c r="D329" s="325"/>
      <c r="E329" s="312"/>
      <c r="F329" s="312"/>
      <c r="G329" s="312"/>
      <c r="H329" s="312"/>
    </row>
    <row r="330" spans="4:8" s="264" customFormat="1" ht="12.75">
      <c r="D330" s="325"/>
      <c r="E330" s="312"/>
      <c r="F330" s="312"/>
      <c r="G330" s="312"/>
      <c r="H330" s="312"/>
    </row>
    <row r="331" spans="4:8" s="264" customFormat="1" ht="12.75">
      <c r="D331" s="325"/>
      <c r="E331" s="312"/>
      <c r="F331" s="312"/>
      <c r="G331" s="312"/>
      <c r="H331" s="312"/>
    </row>
    <row r="332" spans="4:8" s="264" customFormat="1" ht="12.75">
      <c r="D332" s="325"/>
      <c r="E332" s="312"/>
      <c r="F332" s="312"/>
      <c r="G332" s="312"/>
      <c r="H332" s="312"/>
    </row>
    <row r="333" spans="4:8" s="264" customFormat="1" ht="12.75">
      <c r="D333" s="325"/>
      <c r="E333" s="312"/>
      <c r="F333" s="312"/>
      <c r="G333" s="312"/>
      <c r="H333" s="312"/>
    </row>
    <row r="334" spans="4:8" s="264" customFormat="1" ht="12.75">
      <c r="D334" s="325"/>
      <c r="E334" s="312"/>
      <c r="F334" s="312"/>
      <c r="G334" s="312"/>
      <c r="H334" s="312"/>
    </row>
    <row r="335" spans="4:8" s="264" customFormat="1" ht="12.75">
      <c r="D335" s="325"/>
      <c r="E335" s="312"/>
      <c r="F335" s="312"/>
      <c r="G335" s="312"/>
      <c r="H335" s="312"/>
    </row>
    <row r="336" spans="4:8" s="264" customFormat="1" ht="12.75">
      <c r="D336" s="325"/>
      <c r="E336" s="312"/>
      <c r="F336" s="312"/>
      <c r="G336" s="312"/>
      <c r="H336" s="312"/>
    </row>
    <row r="337" spans="4:8" s="264" customFormat="1" ht="12.75">
      <c r="D337" s="325"/>
      <c r="E337" s="312"/>
      <c r="F337" s="312"/>
      <c r="G337" s="312"/>
      <c r="H337" s="312"/>
    </row>
    <row r="338" spans="4:8" s="264" customFormat="1" ht="12.75">
      <c r="D338" s="325"/>
      <c r="E338" s="312"/>
      <c r="F338" s="312"/>
      <c r="G338" s="312"/>
      <c r="H338" s="312"/>
    </row>
    <row r="339" spans="4:8" s="264" customFormat="1" ht="12.75">
      <c r="D339" s="325"/>
      <c r="E339" s="312"/>
      <c r="F339" s="312"/>
      <c r="G339" s="312"/>
      <c r="H339" s="312"/>
    </row>
    <row r="340" spans="4:8" s="264" customFormat="1" ht="12.75">
      <c r="D340" s="325"/>
      <c r="E340" s="312"/>
      <c r="F340" s="312"/>
      <c r="G340" s="312"/>
      <c r="H340" s="312"/>
    </row>
    <row r="341" spans="4:8" s="264" customFormat="1" ht="12.75">
      <c r="D341" s="325"/>
      <c r="E341" s="312"/>
      <c r="F341" s="312"/>
      <c r="G341" s="312"/>
      <c r="H341" s="312"/>
    </row>
    <row r="342" spans="4:8" s="264" customFormat="1" ht="12.75">
      <c r="D342" s="325"/>
      <c r="E342" s="312"/>
      <c r="F342" s="312"/>
      <c r="G342" s="312"/>
      <c r="H342" s="312"/>
    </row>
    <row r="343" spans="4:8" s="264" customFormat="1" ht="12.75">
      <c r="D343" s="325"/>
      <c r="E343" s="312"/>
      <c r="F343" s="312"/>
      <c r="G343" s="312"/>
      <c r="H343" s="312"/>
    </row>
    <row r="344" spans="4:8" s="264" customFormat="1" ht="12.75">
      <c r="D344" s="325"/>
      <c r="E344" s="312"/>
      <c r="F344" s="312"/>
      <c r="G344" s="312"/>
      <c r="H344" s="312"/>
    </row>
    <row r="345" spans="4:8" s="264" customFormat="1" ht="12.75">
      <c r="D345" s="325"/>
      <c r="E345" s="312"/>
      <c r="F345" s="312"/>
      <c r="G345" s="312"/>
      <c r="H345" s="312"/>
    </row>
    <row r="346" spans="4:8" s="264" customFormat="1" ht="12.75">
      <c r="D346" s="325"/>
      <c r="E346" s="312"/>
      <c r="F346" s="312"/>
      <c r="G346" s="312"/>
      <c r="H346" s="312"/>
    </row>
    <row r="347" spans="4:8" s="264" customFormat="1" ht="12.75">
      <c r="D347" s="325"/>
      <c r="E347" s="312"/>
      <c r="F347" s="312"/>
      <c r="G347" s="312"/>
      <c r="H347" s="312"/>
    </row>
    <row r="348" spans="4:8" s="264" customFormat="1" ht="12.75">
      <c r="D348" s="325"/>
      <c r="E348" s="312"/>
      <c r="F348" s="312"/>
      <c r="G348" s="312"/>
      <c r="H348" s="312"/>
    </row>
    <row r="349" spans="4:8" s="264" customFormat="1" ht="12.75">
      <c r="D349" s="325"/>
      <c r="E349" s="312"/>
      <c r="F349" s="312"/>
      <c r="G349" s="312"/>
      <c r="H349" s="312"/>
    </row>
    <row r="350" spans="4:8" s="264" customFormat="1" ht="12.75">
      <c r="D350" s="325"/>
      <c r="E350" s="312"/>
      <c r="F350" s="312"/>
      <c r="G350" s="312"/>
      <c r="H350" s="312"/>
    </row>
    <row r="351" spans="4:8" s="264" customFormat="1" ht="12.75">
      <c r="D351" s="325"/>
      <c r="E351" s="312"/>
      <c r="F351" s="312"/>
      <c r="G351" s="312"/>
      <c r="H351" s="312"/>
    </row>
    <row r="352" spans="4:8" s="264" customFormat="1" ht="12.75">
      <c r="D352" s="325"/>
      <c r="E352" s="312"/>
      <c r="F352" s="312"/>
      <c r="G352" s="312"/>
      <c r="H352" s="312"/>
    </row>
    <row r="353" spans="4:8" s="264" customFormat="1" ht="12.75">
      <c r="D353" s="325"/>
      <c r="E353" s="312"/>
      <c r="F353" s="312"/>
      <c r="G353" s="312"/>
      <c r="H353" s="312"/>
    </row>
    <row r="354" spans="4:8" s="264" customFormat="1" ht="12.75">
      <c r="D354" s="325"/>
      <c r="E354" s="312"/>
      <c r="F354" s="312"/>
      <c r="G354" s="312"/>
      <c r="H354" s="312"/>
    </row>
    <row r="355" spans="4:8" s="264" customFormat="1" ht="12.75">
      <c r="D355" s="325"/>
      <c r="E355" s="312"/>
      <c r="F355" s="312"/>
      <c r="G355" s="312"/>
      <c r="H355" s="312"/>
    </row>
    <row r="356" spans="4:8" s="264" customFormat="1" ht="12.75">
      <c r="D356" s="325"/>
      <c r="E356" s="312"/>
      <c r="F356" s="312"/>
      <c r="G356" s="312"/>
      <c r="H356" s="312"/>
    </row>
    <row r="357" spans="4:8" s="264" customFormat="1" ht="12.75">
      <c r="D357" s="325"/>
      <c r="E357" s="312"/>
      <c r="F357" s="312"/>
      <c r="G357" s="312"/>
      <c r="H357" s="312"/>
    </row>
    <row r="358" spans="4:8" s="264" customFormat="1" ht="12.75">
      <c r="D358" s="325"/>
      <c r="E358" s="312"/>
      <c r="F358" s="312"/>
      <c r="G358" s="312"/>
      <c r="H358" s="312"/>
    </row>
    <row r="359" spans="4:8" s="264" customFormat="1" ht="12.75">
      <c r="D359" s="325"/>
      <c r="E359" s="312"/>
      <c r="F359" s="312"/>
      <c r="G359" s="312"/>
      <c r="H359" s="312"/>
    </row>
    <row r="360" spans="4:8" s="264" customFormat="1" ht="12.75">
      <c r="D360" s="325"/>
      <c r="E360" s="312"/>
      <c r="F360" s="312"/>
      <c r="G360" s="312"/>
      <c r="H360" s="312"/>
    </row>
    <row r="361" spans="4:8" s="264" customFormat="1" ht="12.75">
      <c r="D361" s="325"/>
      <c r="E361" s="312"/>
      <c r="F361" s="312"/>
      <c r="G361" s="312"/>
      <c r="H361" s="312"/>
    </row>
    <row r="362" spans="4:8" s="264" customFormat="1" ht="12.75">
      <c r="D362" s="325"/>
      <c r="E362" s="312"/>
      <c r="F362" s="312"/>
      <c r="G362" s="312"/>
      <c r="H362" s="312"/>
    </row>
    <row r="363" spans="4:8" s="264" customFormat="1" ht="12.75">
      <c r="D363" s="325"/>
      <c r="E363" s="312"/>
      <c r="F363" s="312"/>
      <c r="G363" s="312"/>
      <c r="H363" s="312"/>
    </row>
    <row r="364" spans="4:8" s="264" customFormat="1" ht="12.75">
      <c r="D364" s="325"/>
      <c r="E364" s="312"/>
      <c r="F364" s="312"/>
      <c r="G364" s="312"/>
      <c r="H364" s="312"/>
    </row>
    <row r="365" spans="4:8" s="264" customFormat="1" ht="12.75">
      <c r="D365" s="325"/>
      <c r="E365" s="312"/>
      <c r="F365" s="312"/>
      <c r="G365" s="312"/>
      <c r="H365" s="312"/>
    </row>
    <row r="366" spans="4:8" s="264" customFormat="1" ht="12.75">
      <c r="D366" s="325"/>
      <c r="E366" s="312"/>
      <c r="F366" s="312"/>
      <c r="G366" s="312"/>
      <c r="H366" s="312"/>
    </row>
    <row r="367" spans="4:8" s="264" customFormat="1" ht="12.75">
      <c r="D367" s="325"/>
      <c r="E367" s="312"/>
      <c r="F367" s="312"/>
      <c r="G367" s="312"/>
      <c r="H367" s="312"/>
    </row>
    <row r="368" spans="4:8" s="264" customFormat="1" ht="12.75">
      <c r="D368" s="325"/>
      <c r="E368" s="312"/>
      <c r="F368" s="312"/>
      <c r="G368" s="312"/>
      <c r="H368" s="312"/>
    </row>
    <row r="369" spans="4:8" s="264" customFormat="1" ht="12.75">
      <c r="D369" s="325"/>
      <c r="E369" s="312"/>
      <c r="F369" s="312"/>
      <c r="G369" s="312"/>
      <c r="H369" s="312"/>
    </row>
    <row r="370" spans="4:8" s="264" customFormat="1" ht="12.75">
      <c r="D370" s="325"/>
      <c r="E370" s="312"/>
      <c r="F370" s="312"/>
      <c r="G370" s="312"/>
      <c r="H370" s="312"/>
    </row>
    <row r="371" spans="4:8" s="264" customFormat="1" ht="12.75">
      <c r="D371" s="325"/>
      <c r="E371" s="312"/>
      <c r="F371" s="312"/>
      <c r="G371" s="312"/>
      <c r="H371" s="312"/>
    </row>
    <row r="372" spans="4:8" s="264" customFormat="1" ht="12.75">
      <c r="D372" s="325"/>
      <c r="E372" s="312"/>
      <c r="F372" s="312"/>
      <c r="G372" s="312"/>
      <c r="H372" s="312"/>
    </row>
    <row r="373" spans="4:8" s="264" customFormat="1" ht="12.75">
      <c r="D373" s="325"/>
      <c r="E373" s="312"/>
      <c r="F373" s="312"/>
      <c r="G373" s="312"/>
      <c r="H373" s="312"/>
    </row>
    <row r="374" spans="4:8" s="264" customFormat="1" ht="12.75">
      <c r="D374" s="325"/>
      <c r="E374" s="312"/>
      <c r="F374" s="312"/>
      <c r="G374" s="312"/>
      <c r="H374" s="312"/>
    </row>
    <row r="375" spans="4:8" s="264" customFormat="1" ht="12.75">
      <c r="D375" s="325"/>
      <c r="E375" s="312"/>
      <c r="F375" s="312"/>
      <c r="G375" s="312"/>
      <c r="H375" s="312"/>
    </row>
    <row r="376" spans="4:8" s="264" customFormat="1" ht="12.75">
      <c r="D376" s="325"/>
      <c r="E376" s="312"/>
      <c r="F376" s="312"/>
      <c r="G376" s="312"/>
      <c r="H376" s="312"/>
    </row>
    <row r="377" spans="4:8" s="264" customFormat="1" ht="12.75">
      <c r="D377" s="325"/>
      <c r="E377" s="312"/>
      <c r="F377" s="312"/>
      <c r="G377" s="312"/>
      <c r="H377" s="312"/>
    </row>
    <row r="378" spans="4:8" s="264" customFormat="1" ht="12.75">
      <c r="D378" s="325"/>
      <c r="E378" s="312"/>
      <c r="F378" s="312"/>
      <c r="G378" s="312"/>
      <c r="H378" s="312"/>
    </row>
    <row r="379" spans="4:8" s="264" customFormat="1" ht="12.75">
      <c r="D379" s="325"/>
      <c r="E379" s="312"/>
      <c r="F379" s="312"/>
      <c r="G379" s="312"/>
      <c r="H379" s="312"/>
    </row>
    <row r="380" spans="4:8" s="264" customFormat="1" ht="12.75">
      <c r="D380" s="325"/>
      <c r="E380" s="312"/>
      <c r="F380" s="312"/>
      <c r="G380" s="312"/>
      <c r="H380" s="312"/>
    </row>
    <row r="381" spans="4:8" s="264" customFormat="1" ht="12.75">
      <c r="D381" s="325"/>
      <c r="E381" s="312"/>
      <c r="F381" s="312"/>
      <c r="G381" s="312"/>
      <c r="H381" s="312"/>
    </row>
    <row r="382" spans="4:8" s="264" customFormat="1" ht="12.75">
      <c r="D382" s="325"/>
      <c r="E382" s="312"/>
      <c r="F382" s="312"/>
      <c r="G382" s="312"/>
      <c r="H382" s="312"/>
    </row>
    <row r="383" spans="4:8" s="264" customFormat="1" ht="12.75">
      <c r="D383" s="325"/>
      <c r="E383" s="312"/>
      <c r="F383" s="312"/>
      <c r="G383" s="312"/>
      <c r="H383" s="312"/>
    </row>
    <row r="384" spans="4:8" s="264" customFormat="1" ht="12.75">
      <c r="D384" s="325"/>
      <c r="E384" s="312"/>
      <c r="F384" s="312"/>
      <c r="G384" s="312"/>
      <c r="H384" s="312"/>
    </row>
    <row r="385" spans="4:8" s="264" customFormat="1" ht="12.75">
      <c r="D385" s="325"/>
      <c r="E385" s="312"/>
      <c r="F385" s="312"/>
      <c r="G385" s="312"/>
      <c r="H385" s="312"/>
    </row>
    <row r="386" spans="4:8" s="264" customFormat="1" ht="12.75">
      <c r="D386" s="325"/>
      <c r="E386" s="312"/>
      <c r="F386" s="312"/>
      <c r="G386" s="312"/>
      <c r="H386" s="312"/>
    </row>
    <row r="387" spans="4:8" s="264" customFormat="1" ht="12.75">
      <c r="D387" s="325"/>
      <c r="E387" s="312"/>
      <c r="F387" s="312"/>
      <c r="G387" s="312"/>
      <c r="H387" s="312"/>
    </row>
    <row r="388" spans="4:8" s="264" customFormat="1" ht="12.75">
      <c r="D388" s="325"/>
      <c r="E388" s="312"/>
      <c r="F388" s="312"/>
      <c r="G388" s="312"/>
      <c r="H388" s="312"/>
    </row>
    <row r="389" spans="4:8" s="264" customFormat="1" ht="12.75">
      <c r="D389" s="325"/>
      <c r="E389" s="312"/>
      <c r="F389" s="312"/>
      <c r="G389" s="312"/>
      <c r="H389" s="312"/>
    </row>
    <row r="390" spans="4:8" s="264" customFormat="1" ht="12.75">
      <c r="D390" s="325"/>
      <c r="E390" s="312"/>
      <c r="F390" s="312"/>
      <c r="G390" s="312"/>
      <c r="H390" s="312"/>
    </row>
    <row r="391" spans="4:8" s="264" customFormat="1" ht="12.75">
      <c r="D391" s="325"/>
      <c r="E391" s="312"/>
      <c r="F391" s="312"/>
      <c r="G391" s="312"/>
      <c r="H391" s="312"/>
    </row>
    <row r="392" spans="4:8" s="264" customFormat="1" ht="12.75">
      <c r="D392" s="325"/>
      <c r="E392" s="312"/>
      <c r="F392" s="312"/>
      <c r="G392" s="312"/>
      <c r="H392" s="312"/>
    </row>
    <row r="393" spans="4:8" s="264" customFormat="1" ht="12.75">
      <c r="D393" s="325"/>
      <c r="E393" s="312"/>
      <c r="F393" s="312"/>
      <c r="G393" s="312"/>
      <c r="H393" s="312"/>
    </row>
    <row r="394" spans="4:8" s="264" customFormat="1" ht="12.75">
      <c r="D394" s="325"/>
      <c r="E394" s="312"/>
      <c r="F394" s="312"/>
      <c r="G394" s="312"/>
      <c r="H394" s="312"/>
    </row>
    <row r="395" spans="4:8" s="264" customFormat="1" ht="12.75">
      <c r="D395" s="325"/>
      <c r="E395" s="312"/>
      <c r="F395" s="312"/>
      <c r="G395" s="312"/>
      <c r="H395" s="312"/>
    </row>
    <row r="396" spans="4:8" s="264" customFormat="1" ht="12.75">
      <c r="D396" s="325"/>
      <c r="E396" s="312"/>
      <c r="F396" s="312"/>
      <c r="G396" s="312"/>
      <c r="H396" s="312"/>
    </row>
    <row r="397" spans="4:8" s="264" customFormat="1" ht="12.75">
      <c r="D397" s="325"/>
      <c r="E397" s="312"/>
      <c r="F397" s="312"/>
      <c r="G397" s="312"/>
      <c r="H397" s="312"/>
    </row>
    <row r="398" spans="4:8" s="264" customFormat="1" ht="12.75">
      <c r="D398" s="325"/>
      <c r="E398" s="312"/>
      <c r="F398" s="312"/>
      <c r="G398" s="312"/>
      <c r="H398" s="312"/>
    </row>
    <row r="399" spans="4:8" s="264" customFormat="1" ht="12.75">
      <c r="D399" s="325"/>
      <c r="E399" s="312"/>
      <c r="F399" s="312"/>
      <c r="G399" s="312"/>
      <c r="H399" s="312"/>
    </row>
    <row r="400" spans="4:8" s="264" customFormat="1" ht="12.75">
      <c r="D400" s="325"/>
      <c r="E400" s="312"/>
      <c r="F400" s="312"/>
      <c r="G400" s="312"/>
      <c r="H400" s="312"/>
    </row>
    <row r="401" spans="4:8" s="264" customFormat="1" ht="12.75">
      <c r="D401" s="325"/>
      <c r="E401" s="312"/>
      <c r="F401" s="312"/>
      <c r="G401" s="312"/>
      <c r="H401" s="312"/>
    </row>
    <row r="402" spans="4:8" s="264" customFormat="1" ht="12.75">
      <c r="D402" s="325"/>
      <c r="E402" s="312"/>
      <c r="F402" s="312"/>
      <c r="G402" s="312"/>
      <c r="H402" s="312"/>
    </row>
    <row r="403" spans="4:8" s="264" customFormat="1" ht="12.75">
      <c r="D403" s="325"/>
      <c r="E403" s="312"/>
      <c r="F403" s="312"/>
      <c r="G403" s="312"/>
      <c r="H403" s="312"/>
    </row>
    <row r="404" spans="4:8" s="264" customFormat="1" ht="12.75">
      <c r="D404" s="325"/>
      <c r="E404" s="312"/>
      <c r="F404" s="312"/>
      <c r="G404" s="312"/>
      <c r="H404" s="312"/>
    </row>
    <row r="405" spans="4:8" s="264" customFormat="1" ht="12.75">
      <c r="D405" s="325"/>
      <c r="E405" s="312"/>
      <c r="F405" s="312"/>
      <c r="G405" s="312"/>
      <c r="H405" s="312"/>
    </row>
    <row r="406" spans="4:8" s="264" customFormat="1" ht="12.75">
      <c r="D406" s="325"/>
      <c r="E406" s="312"/>
      <c r="F406" s="312"/>
      <c r="G406" s="312"/>
      <c r="H406" s="312"/>
    </row>
    <row r="407" spans="4:8" s="264" customFormat="1" ht="12.75">
      <c r="D407" s="325"/>
      <c r="E407" s="312"/>
      <c r="F407" s="312"/>
      <c r="G407" s="312"/>
      <c r="H407" s="312"/>
    </row>
    <row r="408" spans="4:8" s="264" customFormat="1" ht="12.75">
      <c r="D408" s="325"/>
      <c r="E408" s="312"/>
      <c r="F408" s="312"/>
      <c r="G408" s="312"/>
      <c r="H408" s="312"/>
    </row>
    <row r="409" spans="4:8" s="264" customFormat="1" ht="12.75">
      <c r="D409" s="325"/>
      <c r="E409" s="312"/>
      <c r="F409" s="312"/>
      <c r="G409" s="312"/>
      <c r="H409" s="312"/>
    </row>
    <row r="410" spans="4:8" s="264" customFormat="1" ht="12.75">
      <c r="D410" s="325"/>
      <c r="E410" s="312"/>
      <c r="F410" s="312"/>
      <c r="G410" s="312"/>
      <c r="H410" s="312"/>
    </row>
    <row r="411" spans="4:8" s="264" customFormat="1" ht="12.75">
      <c r="D411" s="325"/>
      <c r="E411" s="312"/>
      <c r="F411" s="312"/>
      <c r="G411" s="312"/>
      <c r="H411" s="312"/>
    </row>
    <row r="412" spans="4:8" s="264" customFormat="1" ht="12.75">
      <c r="D412" s="325"/>
      <c r="E412" s="312"/>
      <c r="F412" s="312"/>
      <c r="G412" s="312"/>
      <c r="H412" s="312"/>
    </row>
    <row r="413" spans="4:8" s="264" customFormat="1" ht="12.75">
      <c r="D413" s="325"/>
      <c r="E413" s="312"/>
      <c r="F413" s="312"/>
      <c r="G413" s="312"/>
      <c r="H413" s="312"/>
    </row>
    <row r="414" spans="4:8" s="264" customFormat="1" ht="12.75">
      <c r="D414" s="325"/>
      <c r="E414" s="312"/>
      <c r="F414" s="312"/>
      <c r="G414" s="312"/>
      <c r="H414" s="312"/>
    </row>
    <row r="415" spans="4:8" s="264" customFormat="1" ht="12.75">
      <c r="D415" s="325"/>
      <c r="E415" s="312"/>
      <c r="F415" s="312"/>
      <c r="G415" s="312"/>
      <c r="H415" s="312"/>
    </row>
    <row r="416" spans="4:8" s="264" customFormat="1" ht="12.75">
      <c r="D416" s="325"/>
      <c r="E416" s="312"/>
      <c r="F416" s="312"/>
      <c r="G416" s="312"/>
      <c r="H416" s="312"/>
    </row>
    <row r="417" spans="4:8" s="264" customFormat="1" ht="12.75">
      <c r="D417" s="325"/>
      <c r="E417" s="312"/>
      <c r="F417" s="312"/>
      <c r="G417" s="312"/>
      <c r="H417" s="312"/>
    </row>
    <row r="418" spans="4:8" s="264" customFormat="1" ht="12.75">
      <c r="D418" s="325"/>
      <c r="E418" s="312"/>
      <c r="F418" s="312"/>
      <c r="G418" s="312"/>
      <c r="H418" s="312"/>
    </row>
    <row r="419" spans="4:8" s="264" customFormat="1" ht="12.75">
      <c r="D419" s="325"/>
      <c r="E419" s="312"/>
      <c r="F419" s="312"/>
      <c r="G419" s="312"/>
      <c r="H419" s="312"/>
    </row>
    <row r="420" spans="4:8" s="264" customFormat="1" ht="12.75">
      <c r="D420" s="325"/>
      <c r="E420" s="312"/>
      <c r="F420" s="312"/>
      <c r="G420" s="312"/>
      <c r="H420" s="312"/>
    </row>
    <row r="421" spans="4:8" s="264" customFormat="1" ht="12.75">
      <c r="D421" s="325"/>
      <c r="E421" s="312"/>
      <c r="F421" s="312"/>
      <c r="G421" s="312"/>
      <c r="H421" s="312"/>
    </row>
    <row r="422" spans="4:8" s="264" customFormat="1" ht="12.75">
      <c r="D422" s="325"/>
      <c r="E422" s="312"/>
      <c r="F422" s="312"/>
      <c r="G422" s="312"/>
      <c r="H422" s="312"/>
    </row>
    <row r="423" spans="4:8" s="264" customFormat="1" ht="12.75">
      <c r="D423" s="325"/>
      <c r="E423" s="312"/>
      <c r="F423" s="312"/>
      <c r="G423" s="312"/>
      <c r="H423" s="312"/>
    </row>
    <row r="424" spans="4:8" s="264" customFormat="1" ht="12.75">
      <c r="D424" s="325"/>
      <c r="E424" s="312"/>
      <c r="F424" s="312"/>
      <c r="G424" s="312"/>
      <c r="H424" s="312"/>
    </row>
    <row r="425" spans="4:8" s="264" customFormat="1" ht="12.75">
      <c r="D425" s="325"/>
      <c r="E425" s="312"/>
      <c r="F425" s="312"/>
      <c r="G425" s="312"/>
      <c r="H425" s="312"/>
    </row>
    <row r="426" spans="4:8" s="264" customFormat="1" ht="12.75">
      <c r="D426" s="325"/>
      <c r="E426" s="312"/>
      <c r="F426" s="312"/>
      <c r="G426" s="312"/>
      <c r="H426" s="312"/>
    </row>
    <row r="427" spans="4:8" s="264" customFormat="1" ht="12.75">
      <c r="D427" s="325"/>
      <c r="E427" s="312"/>
      <c r="F427" s="312"/>
      <c r="G427" s="312"/>
      <c r="H427" s="312"/>
    </row>
    <row r="428" spans="4:8" s="264" customFormat="1" ht="12.75">
      <c r="D428" s="325"/>
      <c r="E428" s="312"/>
      <c r="F428" s="312"/>
      <c r="G428" s="312"/>
      <c r="H428" s="312"/>
    </row>
    <row r="429" spans="4:8" s="264" customFormat="1" ht="12.75">
      <c r="D429" s="325"/>
      <c r="E429" s="312"/>
      <c r="F429" s="312"/>
      <c r="G429" s="312"/>
      <c r="H429" s="312"/>
    </row>
    <row r="430" spans="4:8" s="264" customFormat="1" ht="12.75">
      <c r="D430" s="325"/>
      <c r="E430" s="312"/>
      <c r="F430" s="312"/>
      <c r="G430" s="312"/>
      <c r="H430" s="312"/>
    </row>
    <row r="431" spans="4:8" s="264" customFormat="1" ht="12.75">
      <c r="D431" s="325"/>
      <c r="E431" s="312"/>
      <c r="F431" s="312"/>
      <c r="G431" s="312"/>
      <c r="H431" s="312"/>
    </row>
    <row r="432" spans="4:8" s="264" customFormat="1" ht="12.75">
      <c r="D432" s="325"/>
      <c r="E432" s="312"/>
      <c r="F432" s="312"/>
      <c r="G432" s="312"/>
      <c r="H432" s="312"/>
    </row>
    <row r="433" spans="4:8" s="264" customFormat="1" ht="12.75">
      <c r="D433" s="325"/>
      <c r="E433" s="312"/>
      <c r="F433" s="312"/>
      <c r="G433" s="312"/>
      <c r="H433" s="312"/>
    </row>
    <row r="434" spans="4:8" s="264" customFormat="1" ht="12.75">
      <c r="D434" s="325"/>
      <c r="E434" s="312"/>
      <c r="F434" s="312"/>
      <c r="G434" s="312"/>
      <c r="H434" s="312"/>
    </row>
    <row r="435" spans="4:8" s="264" customFormat="1" ht="12.75">
      <c r="D435" s="325"/>
      <c r="E435" s="312"/>
      <c r="F435" s="312"/>
      <c r="G435" s="312"/>
      <c r="H435" s="312"/>
    </row>
    <row r="436" spans="4:8" s="264" customFormat="1" ht="12.75">
      <c r="D436" s="325"/>
      <c r="E436" s="312"/>
      <c r="F436" s="312"/>
      <c r="G436" s="312"/>
      <c r="H436" s="312"/>
    </row>
    <row r="437" spans="4:8" s="264" customFormat="1" ht="12.75">
      <c r="D437" s="325"/>
      <c r="E437" s="312"/>
      <c r="F437" s="312"/>
      <c r="G437" s="312"/>
      <c r="H437" s="312"/>
    </row>
    <row r="438" spans="4:8" s="264" customFormat="1" ht="12.75">
      <c r="D438" s="325"/>
      <c r="E438" s="312"/>
      <c r="F438" s="312"/>
      <c r="G438" s="312"/>
      <c r="H438" s="312"/>
    </row>
    <row r="439" spans="4:8" s="264" customFormat="1" ht="12.75">
      <c r="D439" s="325"/>
      <c r="E439" s="312"/>
      <c r="F439" s="312"/>
      <c r="G439" s="312"/>
      <c r="H439" s="312"/>
    </row>
    <row r="440" spans="4:8" s="264" customFormat="1" ht="12.75">
      <c r="D440" s="325"/>
      <c r="E440" s="312"/>
      <c r="F440" s="312"/>
      <c r="G440" s="312"/>
      <c r="H440" s="312"/>
    </row>
    <row r="441" spans="4:8" s="264" customFormat="1" ht="12.75">
      <c r="D441" s="325"/>
      <c r="E441" s="312"/>
      <c r="F441" s="312"/>
      <c r="G441" s="312"/>
      <c r="H441" s="312"/>
    </row>
    <row r="442" spans="4:8" s="264" customFormat="1" ht="12.75">
      <c r="D442" s="325"/>
      <c r="E442" s="312"/>
      <c r="F442" s="312"/>
      <c r="G442" s="312"/>
      <c r="H442" s="312"/>
    </row>
    <row r="443" spans="4:8" s="264" customFormat="1" ht="12.75">
      <c r="D443" s="325"/>
      <c r="E443" s="312"/>
      <c r="F443" s="312"/>
      <c r="G443" s="312"/>
      <c r="H443" s="312"/>
    </row>
    <row r="444" spans="4:8" s="264" customFormat="1" ht="12.75">
      <c r="D444" s="325"/>
      <c r="E444" s="312"/>
      <c r="F444" s="312"/>
      <c r="G444" s="312"/>
      <c r="H444" s="312"/>
    </row>
    <row r="445" spans="4:8" s="264" customFormat="1" ht="12.75">
      <c r="D445" s="325"/>
      <c r="E445" s="312"/>
      <c r="F445" s="312"/>
      <c r="G445" s="312"/>
      <c r="H445" s="312"/>
    </row>
    <row r="446" spans="4:8" s="264" customFormat="1" ht="12.75">
      <c r="D446" s="325"/>
      <c r="E446" s="312"/>
      <c r="F446" s="312"/>
      <c r="G446" s="312"/>
      <c r="H446" s="312"/>
    </row>
    <row r="447" spans="4:8" s="264" customFormat="1" ht="12.75">
      <c r="D447" s="325"/>
      <c r="E447" s="312"/>
      <c r="F447" s="312"/>
      <c r="G447" s="312"/>
      <c r="H447" s="312"/>
    </row>
    <row r="448" spans="4:8" s="264" customFormat="1" ht="12.75">
      <c r="D448" s="325"/>
      <c r="E448" s="312"/>
      <c r="F448" s="312"/>
      <c r="G448" s="312"/>
      <c r="H448" s="312"/>
    </row>
    <row r="449" spans="4:8" s="264" customFormat="1" ht="12.75">
      <c r="D449" s="325"/>
      <c r="E449" s="312"/>
      <c r="F449" s="312"/>
      <c r="G449" s="312"/>
      <c r="H449" s="312"/>
    </row>
    <row r="450" spans="4:8" s="264" customFormat="1" ht="12.75">
      <c r="D450" s="325"/>
      <c r="E450" s="312"/>
      <c r="F450" s="312"/>
      <c r="G450" s="312"/>
      <c r="H450" s="312"/>
    </row>
    <row r="451" spans="4:8" s="264" customFormat="1" ht="12.75">
      <c r="D451" s="325"/>
      <c r="E451" s="312"/>
      <c r="F451" s="312"/>
      <c r="G451" s="312"/>
      <c r="H451" s="312"/>
    </row>
    <row r="452" spans="4:8" s="264" customFormat="1" ht="12.75">
      <c r="D452" s="325"/>
      <c r="E452" s="312"/>
      <c r="F452" s="312"/>
      <c r="G452" s="312"/>
      <c r="H452" s="312"/>
    </row>
    <row r="453" spans="4:8" s="264" customFormat="1" ht="12.75">
      <c r="D453" s="325"/>
      <c r="E453" s="312"/>
      <c r="F453" s="312"/>
      <c r="G453" s="312"/>
      <c r="H453" s="312"/>
    </row>
    <row r="454" spans="4:8" s="264" customFormat="1" ht="12.75">
      <c r="D454" s="325"/>
      <c r="E454" s="312"/>
      <c r="F454" s="312"/>
      <c r="G454" s="312"/>
      <c r="H454" s="312"/>
    </row>
    <row r="455" spans="4:8" s="264" customFormat="1" ht="12.75">
      <c r="D455" s="325"/>
      <c r="E455" s="312"/>
      <c r="F455" s="312"/>
      <c r="G455" s="312"/>
      <c r="H455" s="312"/>
    </row>
    <row r="456" spans="4:8" s="264" customFormat="1" ht="12.75">
      <c r="D456" s="325"/>
      <c r="E456" s="312"/>
      <c r="F456" s="312"/>
      <c r="G456" s="312"/>
      <c r="H456" s="312"/>
    </row>
    <row r="457" spans="4:8" s="264" customFormat="1" ht="12.75">
      <c r="D457" s="325"/>
      <c r="E457" s="312"/>
      <c r="F457" s="312"/>
      <c r="G457" s="312"/>
      <c r="H457" s="312"/>
    </row>
    <row r="458" spans="4:8" s="264" customFormat="1" ht="12.75">
      <c r="D458" s="325"/>
      <c r="E458" s="312"/>
      <c r="F458" s="312"/>
      <c r="G458" s="312"/>
      <c r="H458" s="312"/>
    </row>
    <row r="459" spans="4:8" s="264" customFormat="1" ht="12.75">
      <c r="D459" s="325"/>
      <c r="E459" s="312"/>
      <c r="F459" s="312"/>
      <c r="G459" s="312"/>
      <c r="H459" s="312"/>
    </row>
    <row r="460" spans="4:8" s="264" customFormat="1" ht="12.75">
      <c r="D460" s="325"/>
      <c r="E460" s="312"/>
      <c r="F460" s="312"/>
      <c r="G460" s="312"/>
      <c r="H460" s="312"/>
    </row>
    <row r="461" spans="4:8" s="264" customFormat="1" ht="12.75">
      <c r="D461" s="325"/>
      <c r="E461" s="312"/>
      <c r="F461" s="312"/>
      <c r="G461" s="312"/>
      <c r="H461" s="312"/>
    </row>
    <row r="462" spans="4:8" s="264" customFormat="1" ht="12.75">
      <c r="D462" s="325"/>
      <c r="E462" s="312"/>
      <c r="F462" s="312"/>
      <c r="G462" s="312"/>
      <c r="H462" s="312"/>
    </row>
    <row r="463" spans="4:8" s="264" customFormat="1" ht="12.75">
      <c r="D463" s="325"/>
      <c r="E463" s="312"/>
      <c r="F463" s="312"/>
      <c r="G463" s="312"/>
      <c r="H463" s="312"/>
    </row>
    <row r="464" spans="4:8" s="264" customFormat="1" ht="12.75">
      <c r="D464" s="325"/>
      <c r="E464" s="312"/>
      <c r="F464" s="312"/>
      <c r="G464" s="312"/>
      <c r="H464" s="312"/>
    </row>
    <row r="465" spans="4:8" s="264" customFormat="1" ht="12.75">
      <c r="D465" s="325"/>
      <c r="E465" s="312"/>
      <c r="F465" s="312"/>
      <c r="G465" s="312"/>
      <c r="H465" s="312"/>
    </row>
    <row r="466" spans="4:8" s="264" customFormat="1" ht="12.75">
      <c r="D466" s="325"/>
      <c r="E466" s="312"/>
      <c r="F466" s="312"/>
      <c r="G466" s="312"/>
      <c r="H466" s="312"/>
    </row>
    <row r="467" spans="4:8" s="264" customFormat="1" ht="12.75">
      <c r="D467" s="325"/>
      <c r="E467" s="312"/>
      <c r="F467" s="312"/>
      <c r="G467" s="312"/>
      <c r="H467" s="312"/>
    </row>
    <row r="468" spans="4:8" s="264" customFormat="1" ht="12.75">
      <c r="D468" s="325"/>
      <c r="E468" s="312"/>
      <c r="F468" s="312"/>
      <c r="G468" s="312"/>
      <c r="H468" s="312"/>
    </row>
    <row r="469" spans="4:8" s="264" customFormat="1" ht="12.75">
      <c r="D469" s="325"/>
      <c r="E469" s="312"/>
      <c r="F469" s="312"/>
      <c r="G469" s="312"/>
      <c r="H469" s="312"/>
    </row>
    <row r="470" spans="4:8" s="264" customFormat="1" ht="12.75">
      <c r="D470" s="325"/>
      <c r="E470" s="312"/>
      <c r="F470" s="312"/>
      <c r="G470" s="312"/>
      <c r="H470" s="312"/>
    </row>
    <row r="471" spans="4:8" s="264" customFormat="1" ht="12.75">
      <c r="D471" s="325"/>
      <c r="E471" s="312"/>
      <c r="F471" s="312"/>
      <c r="G471" s="312"/>
      <c r="H471" s="312"/>
    </row>
    <row r="472" spans="4:8" s="264" customFormat="1" ht="12.75">
      <c r="D472" s="325"/>
      <c r="E472" s="312"/>
      <c r="F472" s="312"/>
      <c r="G472" s="312"/>
      <c r="H472" s="312"/>
    </row>
    <row r="473" spans="4:8" s="264" customFormat="1" ht="12.75">
      <c r="D473" s="325"/>
      <c r="E473" s="312"/>
      <c r="F473" s="312"/>
      <c r="G473" s="312"/>
      <c r="H473" s="312"/>
    </row>
    <row r="474" spans="4:8" s="264" customFormat="1" ht="12.75">
      <c r="D474" s="325"/>
      <c r="E474" s="312"/>
      <c r="F474" s="312"/>
      <c r="G474" s="312"/>
      <c r="H474" s="312"/>
    </row>
    <row r="475" spans="4:8" s="264" customFormat="1" ht="12.75">
      <c r="D475" s="325"/>
      <c r="E475" s="312"/>
      <c r="F475" s="312"/>
      <c r="G475" s="312"/>
      <c r="H475" s="312"/>
    </row>
    <row r="476" spans="4:8" s="264" customFormat="1" ht="12.75">
      <c r="D476" s="325"/>
      <c r="E476" s="312"/>
      <c r="F476" s="312"/>
      <c r="G476" s="312"/>
      <c r="H476" s="312"/>
    </row>
    <row r="477" spans="4:8" s="264" customFormat="1" ht="12.75">
      <c r="D477" s="325"/>
      <c r="E477" s="312"/>
      <c r="F477" s="312"/>
      <c r="G477" s="312"/>
      <c r="H477" s="312"/>
    </row>
    <row r="478" spans="4:8" s="264" customFormat="1" ht="12.75">
      <c r="D478" s="325"/>
      <c r="E478" s="312"/>
      <c r="F478" s="312"/>
      <c r="G478" s="312"/>
      <c r="H478" s="312"/>
    </row>
    <row r="479" spans="4:8" s="264" customFormat="1" ht="12.75">
      <c r="D479" s="325"/>
      <c r="E479" s="312"/>
      <c r="F479" s="312"/>
      <c r="G479" s="312"/>
      <c r="H479" s="312"/>
    </row>
    <row r="480" spans="4:8" s="264" customFormat="1" ht="12.75">
      <c r="D480" s="325"/>
      <c r="E480" s="312"/>
      <c r="F480" s="312"/>
      <c r="G480" s="312"/>
      <c r="H480" s="312"/>
    </row>
    <row r="481" spans="4:8" s="264" customFormat="1" ht="12.75">
      <c r="D481" s="325"/>
      <c r="E481" s="312"/>
      <c r="F481" s="312"/>
      <c r="G481" s="312"/>
      <c r="H481" s="312"/>
    </row>
    <row r="482" spans="4:8" s="264" customFormat="1" ht="12.75">
      <c r="D482" s="325"/>
      <c r="E482" s="312"/>
      <c r="F482" s="312"/>
      <c r="G482" s="312"/>
      <c r="H482" s="312"/>
    </row>
    <row r="483" spans="4:8" s="264" customFormat="1" ht="12.75">
      <c r="D483" s="325"/>
      <c r="E483" s="312"/>
      <c r="F483" s="312"/>
      <c r="G483" s="312"/>
      <c r="H483" s="312"/>
    </row>
    <row r="484" spans="4:8" s="264" customFormat="1" ht="12.75">
      <c r="D484" s="325"/>
      <c r="E484" s="312"/>
      <c r="F484" s="312"/>
      <c r="G484" s="312"/>
      <c r="H484" s="312"/>
    </row>
    <row r="485" spans="4:8" s="264" customFormat="1" ht="12.75">
      <c r="D485" s="325"/>
      <c r="E485" s="312"/>
      <c r="F485" s="312"/>
      <c r="G485" s="312"/>
      <c r="H485" s="312"/>
    </row>
    <row r="486" spans="4:8" s="264" customFormat="1" ht="12.75">
      <c r="D486" s="325"/>
      <c r="E486" s="312"/>
      <c r="F486" s="312"/>
      <c r="G486" s="312"/>
      <c r="H486" s="312"/>
    </row>
    <row r="487" spans="4:8" s="264" customFormat="1" ht="12.75">
      <c r="D487" s="325"/>
      <c r="E487" s="312"/>
      <c r="F487" s="312"/>
      <c r="G487" s="312"/>
      <c r="H487" s="312"/>
    </row>
    <row r="488" spans="4:8" s="264" customFormat="1" ht="12.75">
      <c r="D488" s="325"/>
      <c r="E488" s="312"/>
      <c r="F488" s="312"/>
      <c r="G488" s="312"/>
      <c r="H488" s="312"/>
    </row>
    <row r="489" spans="4:8" s="264" customFormat="1" ht="12.75">
      <c r="D489" s="325"/>
      <c r="E489" s="312"/>
      <c r="F489" s="312"/>
      <c r="G489" s="312"/>
      <c r="H489" s="312"/>
    </row>
    <row r="490" spans="4:8" s="264" customFormat="1" ht="12.75">
      <c r="D490" s="325"/>
      <c r="E490" s="312"/>
      <c r="F490" s="312"/>
      <c r="G490" s="312"/>
      <c r="H490" s="312"/>
    </row>
    <row r="491" spans="4:8" s="264" customFormat="1" ht="12.75">
      <c r="D491" s="325"/>
      <c r="E491" s="312"/>
      <c r="F491" s="312"/>
      <c r="G491" s="312"/>
      <c r="H491" s="312"/>
    </row>
    <row r="492" spans="4:8" s="264" customFormat="1" ht="12.75">
      <c r="D492" s="325"/>
      <c r="E492" s="312"/>
      <c r="F492" s="312"/>
      <c r="G492" s="312"/>
      <c r="H492" s="312"/>
    </row>
    <row r="493" spans="4:8" s="264" customFormat="1" ht="12.75">
      <c r="D493" s="325"/>
      <c r="E493" s="312"/>
      <c r="F493" s="312"/>
      <c r="G493" s="312"/>
      <c r="H493" s="312"/>
    </row>
    <row r="494" spans="4:8" s="264" customFormat="1" ht="12.75">
      <c r="D494" s="325"/>
      <c r="E494" s="312"/>
      <c r="F494" s="312"/>
      <c r="G494" s="312"/>
      <c r="H494" s="312"/>
    </row>
    <row r="495" spans="4:8" s="264" customFormat="1" ht="12.75">
      <c r="D495" s="325"/>
      <c r="E495" s="312"/>
      <c r="F495" s="312"/>
      <c r="G495" s="312"/>
      <c r="H495" s="312"/>
    </row>
    <row r="496" spans="4:8" s="264" customFormat="1" ht="12.75">
      <c r="D496" s="325"/>
      <c r="E496" s="312"/>
      <c r="F496" s="312"/>
      <c r="G496" s="312"/>
      <c r="H496" s="312"/>
    </row>
    <row r="497" spans="4:8" s="264" customFormat="1" ht="12.75">
      <c r="D497" s="325"/>
      <c r="E497" s="312"/>
      <c r="F497" s="312"/>
      <c r="G497" s="312"/>
      <c r="H497" s="312"/>
    </row>
    <row r="498" spans="4:8" s="264" customFormat="1" ht="12.75">
      <c r="D498" s="325"/>
      <c r="E498" s="312"/>
      <c r="F498" s="312"/>
      <c r="G498" s="312"/>
      <c r="H498" s="312"/>
    </row>
    <row r="499" spans="4:8" s="264" customFormat="1" ht="12.75">
      <c r="D499" s="325"/>
      <c r="E499" s="312"/>
      <c r="F499" s="312"/>
      <c r="G499" s="312"/>
      <c r="H499" s="312"/>
    </row>
    <row r="500" spans="4:8" s="264" customFormat="1" ht="12.75">
      <c r="D500" s="325"/>
      <c r="E500" s="312"/>
      <c r="F500" s="312"/>
      <c r="G500" s="312"/>
      <c r="H500" s="312"/>
    </row>
    <row r="501" spans="4:8" s="264" customFormat="1" ht="12.75">
      <c r="D501" s="325"/>
      <c r="E501" s="312"/>
      <c r="F501" s="312"/>
      <c r="G501" s="312"/>
      <c r="H501" s="312"/>
    </row>
    <row r="502" spans="4:8" s="264" customFormat="1" ht="12.75">
      <c r="D502" s="325"/>
      <c r="E502" s="312"/>
      <c r="F502" s="312"/>
      <c r="G502" s="312"/>
      <c r="H502" s="312"/>
    </row>
    <row r="503" spans="4:8" s="264" customFormat="1" ht="12.75">
      <c r="D503" s="325"/>
      <c r="E503" s="312"/>
      <c r="F503" s="312"/>
      <c r="G503" s="312"/>
      <c r="H503" s="312"/>
    </row>
    <row r="504" spans="4:8" s="264" customFormat="1" ht="12.75">
      <c r="D504" s="325"/>
      <c r="E504" s="312"/>
      <c r="F504" s="312"/>
      <c r="G504" s="312"/>
      <c r="H504" s="312"/>
    </row>
    <row r="505" spans="4:8" s="264" customFormat="1" ht="12.75">
      <c r="D505" s="325"/>
      <c r="E505" s="312"/>
      <c r="F505" s="312"/>
      <c r="G505" s="312"/>
      <c r="H505" s="312"/>
    </row>
    <row r="506" spans="4:8" s="264" customFormat="1" ht="12.75">
      <c r="D506" s="325"/>
      <c r="E506" s="312"/>
      <c r="F506" s="312"/>
      <c r="G506" s="312"/>
      <c r="H506" s="312"/>
    </row>
    <row r="507" spans="4:8" s="264" customFormat="1" ht="12.75">
      <c r="D507" s="325"/>
      <c r="E507" s="312"/>
      <c r="F507" s="312"/>
      <c r="G507" s="312"/>
      <c r="H507" s="312"/>
    </row>
    <row r="508" spans="4:8" s="264" customFormat="1" ht="12.75">
      <c r="D508" s="325"/>
      <c r="E508" s="312"/>
      <c r="F508" s="312"/>
      <c r="G508" s="312"/>
      <c r="H508" s="312"/>
    </row>
    <row r="509" spans="4:8" s="264" customFormat="1" ht="12.75">
      <c r="D509" s="325"/>
      <c r="E509" s="312"/>
      <c r="F509" s="312"/>
      <c r="G509" s="312"/>
      <c r="H509" s="312"/>
    </row>
    <row r="510" spans="4:8" s="264" customFormat="1" ht="12.75">
      <c r="D510" s="325"/>
      <c r="E510" s="312"/>
      <c r="F510" s="312"/>
      <c r="G510" s="312"/>
      <c r="H510" s="312"/>
    </row>
    <row r="511" spans="4:8" s="264" customFormat="1" ht="12.75">
      <c r="D511" s="325"/>
      <c r="E511" s="312"/>
      <c r="F511" s="312"/>
      <c r="G511" s="312"/>
      <c r="H511" s="312"/>
    </row>
    <row r="512" spans="4:8" s="264" customFormat="1" ht="12.75">
      <c r="D512" s="325"/>
      <c r="E512" s="312"/>
      <c r="F512" s="312"/>
      <c r="G512" s="312"/>
      <c r="H512" s="312"/>
    </row>
    <row r="513" spans="4:8" s="264" customFormat="1" ht="12.75">
      <c r="D513" s="325"/>
      <c r="E513" s="312"/>
      <c r="F513" s="312"/>
      <c r="G513" s="312"/>
      <c r="H513" s="312"/>
    </row>
    <row r="514" spans="4:8" s="264" customFormat="1" ht="12.75">
      <c r="D514" s="325"/>
      <c r="E514" s="312"/>
      <c r="F514" s="312"/>
      <c r="G514" s="312"/>
      <c r="H514" s="312"/>
    </row>
    <row r="515" spans="4:8" s="264" customFormat="1" ht="12.75">
      <c r="D515" s="325"/>
      <c r="E515" s="312"/>
      <c r="F515" s="312"/>
      <c r="G515" s="312"/>
      <c r="H515" s="312"/>
    </row>
    <row r="516" spans="4:8" s="264" customFormat="1" ht="12.75">
      <c r="D516" s="325"/>
      <c r="E516" s="312"/>
      <c r="F516" s="312"/>
      <c r="G516" s="312"/>
      <c r="H516" s="312"/>
    </row>
    <row r="517" spans="4:8" s="264" customFormat="1" ht="12.75">
      <c r="D517" s="325"/>
      <c r="E517" s="312"/>
      <c r="F517" s="312"/>
      <c r="G517" s="312"/>
      <c r="H517" s="312"/>
    </row>
    <row r="518" spans="4:8" s="264" customFormat="1" ht="12.75">
      <c r="D518" s="325"/>
      <c r="E518" s="312"/>
      <c r="F518" s="312"/>
      <c r="G518" s="312"/>
      <c r="H518" s="312"/>
    </row>
    <row r="519" spans="4:8" s="264" customFormat="1" ht="12.75">
      <c r="D519" s="325"/>
      <c r="E519" s="312"/>
      <c r="F519" s="312"/>
      <c r="G519" s="312"/>
      <c r="H519" s="312"/>
    </row>
    <row r="520" spans="4:8" s="264" customFormat="1" ht="12.75">
      <c r="D520" s="325"/>
      <c r="E520" s="312"/>
      <c r="F520" s="312"/>
      <c r="G520" s="312"/>
      <c r="H520" s="312"/>
    </row>
    <row r="521" spans="4:8" s="264" customFormat="1" ht="12.75">
      <c r="D521" s="325"/>
      <c r="E521" s="312"/>
      <c r="F521" s="312"/>
      <c r="G521" s="312"/>
      <c r="H521" s="312"/>
    </row>
    <row r="522" spans="4:8" s="264" customFormat="1" ht="12.75">
      <c r="D522" s="325"/>
      <c r="E522" s="312"/>
      <c r="F522" s="312"/>
      <c r="G522" s="312"/>
      <c r="H522" s="312"/>
    </row>
    <row r="523" spans="4:8" s="264" customFormat="1" ht="12.75">
      <c r="D523" s="325"/>
      <c r="E523" s="312"/>
      <c r="F523" s="312"/>
      <c r="G523" s="312"/>
      <c r="H523" s="312"/>
    </row>
    <row r="524" spans="4:8" s="264" customFormat="1" ht="12.75">
      <c r="D524" s="325"/>
      <c r="E524" s="312"/>
      <c r="F524" s="312"/>
      <c r="G524" s="312"/>
      <c r="H524" s="312"/>
    </row>
    <row r="525" spans="4:8" s="264" customFormat="1" ht="12.75">
      <c r="D525" s="325"/>
      <c r="E525" s="312"/>
      <c r="F525" s="312"/>
      <c r="G525" s="312"/>
      <c r="H525" s="312"/>
    </row>
    <row r="526" spans="4:8" s="264" customFormat="1" ht="12.75">
      <c r="D526" s="325"/>
      <c r="E526" s="312"/>
      <c r="F526" s="312"/>
      <c r="G526" s="312"/>
      <c r="H526" s="312"/>
    </row>
    <row r="527" spans="4:8" s="264" customFormat="1" ht="12.75">
      <c r="D527" s="325"/>
      <c r="E527" s="312"/>
      <c r="F527" s="312"/>
      <c r="G527" s="312"/>
      <c r="H527" s="312"/>
    </row>
    <row r="528" spans="4:8" s="264" customFormat="1" ht="12.75">
      <c r="D528" s="325"/>
      <c r="E528" s="312"/>
      <c r="F528" s="312"/>
      <c r="G528" s="312"/>
      <c r="H528" s="312"/>
    </row>
    <row r="529" spans="4:8" s="264" customFormat="1" ht="12.75">
      <c r="D529" s="325"/>
      <c r="E529" s="312"/>
      <c r="F529" s="312"/>
      <c r="G529" s="312"/>
      <c r="H529" s="312"/>
    </row>
    <row r="530" spans="4:8" s="264" customFormat="1" ht="12.75">
      <c r="D530" s="325"/>
      <c r="E530" s="312"/>
      <c r="F530" s="312"/>
      <c r="G530" s="312"/>
      <c r="H530" s="312"/>
    </row>
    <row r="531" spans="4:8" s="264" customFormat="1" ht="12.75">
      <c r="D531" s="325"/>
      <c r="E531" s="312"/>
      <c r="F531" s="312"/>
      <c r="G531" s="312"/>
      <c r="H531" s="312"/>
    </row>
    <row r="532" spans="4:8" s="264" customFormat="1" ht="12.75">
      <c r="D532" s="325"/>
      <c r="E532" s="312"/>
      <c r="F532" s="312"/>
      <c r="G532" s="312"/>
      <c r="H532" s="312"/>
    </row>
    <row r="533" spans="4:8" s="264" customFormat="1" ht="12.75">
      <c r="D533" s="325"/>
      <c r="E533" s="312"/>
      <c r="F533" s="312"/>
      <c r="G533" s="312"/>
      <c r="H533" s="312"/>
    </row>
    <row r="534" spans="4:8" s="264" customFormat="1" ht="12.75">
      <c r="D534" s="325"/>
      <c r="E534" s="312"/>
      <c r="F534" s="312"/>
      <c r="G534" s="312"/>
      <c r="H534" s="312"/>
    </row>
    <row r="535" spans="4:8" s="264" customFormat="1" ht="12.75">
      <c r="D535" s="325"/>
      <c r="E535" s="312"/>
      <c r="F535" s="312"/>
      <c r="G535" s="312"/>
      <c r="H535" s="312"/>
    </row>
    <row r="536" spans="4:8" s="264" customFormat="1" ht="12.75">
      <c r="D536" s="325"/>
      <c r="E536" s="312"/>
      <c r="F536" s="312"/>
      <c r="G536" s="312"/>
      <c r="H536" s="312"/>
    </row>
    <row r="537" spans="4:8" s="264" customFormat="1" ht="12.75">
      <c r="D537" s="325"/>
      <c r="E537" s="312"/>
      <c r="F537" s="312"/>
      <c r="G537" s="312"/>
      <c r="H537" s="312"/>
    </row>
    <row r="538" spans="4:8" s="264" customFormat="1" ht="12.75">
      <c r="D538" s="325"/>
      <c r="E538" s="312"/>
      <c r="F538" s="312"/>
      <c r="G538" s="312"/>
      <c r="H538" s="312"/>
    </row>
    <row r="539" spans="4:8" s="264" customFormat="1" ht="12.75">
      <c r="D539" s="325"/>
      <c r="E539" s="312"/>
      <c r="F539" s="312"/>
      <c r="G539" s="312"/>
      <c r="H539" s="312"/>
    </row>
    <row r="540" spans="4:8" s="264" customFormat="1" ht="12.75">
      <c r="D540" s="325"/>
      <c r="E540" s="312"/>
      <c r="F540" s="312"/>
      <c r="G540" s="312"/>
      <c r="H540" s="312"/>
    </row>
    <row r="541" spans="4:8" s="264" customFormat="1" ht="12.75">
      <c r="D541" s="325"/>
      <c r="E541" s="312"/>
      <c r="F541" s="312"/>
      <c r="G541" s="312"/>
      <c r="H541" s="312"/>
    </row>
    <row r="542" spans="4:8" s="264" customFormat="1" ht="12.75">
      <c r="D542" s="325"/>
      <c r="E542" s="312"/>
      <c r="F542" s="312"/>
      <c r="G542" s="312"/>
      <c r="H542" s="312"/>
    </row>
    <row r="543" spans="4:8" s="264" customFormat="1" ht="12.75">
      <c r="D543" s="325"/>
      <c r="E543" s="312"/>
      <c r="F543" s="312"/>
      <c r="G543" s="312"/>
      <c r="H543" s="312"/>
    </row>
    <row r="544" spans="4:8" s="264" customFormat="1" ht="12.75">
      <c r="D544" s="325"/>
      <c r="E544" s="312"/>
      <c r="F544" s="312"/>
      <c r="G544" s="312"/>
      <c r="H544" s="312"/>
    </row>
    <row r="545" spans="4:8" s="264" customFormat="1" ht="12.75">
      <c r="D545" s="325"/>
      <c r="E545" s="312"/>
      <c r="F545" s="312"/>
      <c r="G545" s="312"/>
      <c r="H545" s="312"/>
    </row>
    <row r="546" spans="4:8" s="264" customFormat="1" ht="12.75">
      <c r="D546" s="325"/>
      <c r="E546" s="312"/>
      <c r="F546" s="312"/>
      <c r="G546" s="312"/>
      <c r="H546" s="312"/>
    </row>
    <row r="547" spans="4:8" s="264" customFormat="1" ht="12.75">
      <c r="D547" s="325"/>
      <c r="E547" s="312"/>
      <c r="F547" s="312"/>
      <c r="G547" s="312"/>
      <c r="H547" s="312"/>
    </row>
    <row r="548" spans="4:8" s="264" customFormat="1" ht="12.75">
      <c r="D548" s="325"/>
      <c r="E548" s="312"/>
      <c r="F548" s="312"/>
      <c r="G548" s="312"/>
      <c r="H548" s="312"/>
    </row>
    <row r="549" spans="4:8" s="264" customFormat="1" ht="12.75">
      <c r="D549" s="325"/>
      <c r="E549" s="312"/>
      <c r="F549" s="312"/>
      <c r="G549" s="312"/>
      <c r="H549" s="312"/>
    </row>
    <row r="550" spans="4:8" s="264" customFormat="1" ht="12.75">
      <c r="D550" s="325"/>
      <c r="E550" s="312"/>
      <c r="F550" s="312"/>
      <c r="G550" s="312"/>
      <c r="H550" s="312"/>
    </row>
    <row r="551" spans="4:8" s="264" customFormat="1" ht="12.75">
      <c r="D551" s="325"/>
      <c r="E551" s="312"/>
      <c r="F551" s="312"/>
      <c r="G551" s="312"/>
      <c r="H551" s="312"/>
    </row>
    <row r="552" spans="4:8" s="264" customFormat="1" ht="12.75">
      <c r="D552" s="325"/>
      <c r="E552" s="312"/>
      <c r="F552" s="312"/>
      <c r="G552" s="312"/>
      <c r="H552" s="312"/>
    </row>
    <row r="553" spans="4:8" s="264" customFormat="1" ht="12.75">
      <c r="D553" s="325"/>
      <c r="E553" s="312"/>
      <c r="F553" s="312"/>
      <c r="G553" s="312"/>
      <c r="H553" s="312"/>
    </row>
    <row r="554" spans="4:8" s="264" customFormat="1" ht="12.75">
      <c r="D554" s="325"/>
      <c r="E554" s="312"/>
      <c r="F554" s="312"/>
      <c r="G554" s="312"/>
      <c r="H554" s="312"/>
    </row>
    <row r="555" spans="4:8" s="264" customFormat="1" ht="12.75">
      <c r="D555" s="325"/>
      <c r="E555" s="312"/>
      <c r="F555" s="312"/>
      <c r="G555" s="312"/>
      <c r="H555" s="312"/>
    </row>
    <row r="556" spans="4:8" s="264" customFormat="1" ht="12.75">
      <c r="D556" s="325"/>
      <c r="E556" s="312"/>
      <c r="F556" s="312"/>
      <c r="G556" s="312"/>
      <c r="H556" s="312"/>
    </row>
    <row r="557" spans="4:8" s="264" customFormat="1" ht="12.75">
      <c r="D557" s="325"/>
      <c r="E557" s="312"/>
      <c r="F557" s="312"/>
      <c r="G557" s="312"/>
      <c r="H557" s="312"/>
    </row>
    <row r="558" spans="4:8" s="264" customFormat="1" ht="12.75">
      <c r="D558" s="325"/>
      <c r="E558" s="312"/>
      <c r="F558" s="312"/>
      <c r="G558" s="312"/>
      <c r="H558" s="312"/>
    </row>
    <row r="559" spans="4:8" s="264" customFormat="1" ht="12.75">
      <c r="D559" s="325"/>
      <c r="E559" s="312"/>
      <c r="F559" s="312"/>
      <c r="G559" s="312"/>
      <c r="H559" s="312"/>
    </row>
    <row r="560" spans="4:8" s="264" customFormat="1" ht="12.75">
      <c r="D560" s="325"/>
      <c r="E560" s="312"/>
      <c r="F560" s="312"/>
      <c r="G560" s="312"/>
      <c r="H560" s="312"/>
    </row>
    <row r="561" spans="4:8" s="264" customFormat="1" ht="12.75">
      <c r="D561" s="325"/>
      <c r="E561" s="312"/>
      <c r="F561" s="312"/>
      <c r="G561" s="312"/>
      <c r="H561" s="312"/>
    </row>
    <row r="562" spans="4:8" s="264" customFormat="1" ht="12.75">
      <c r="D562" s="325"/>
      <c r="E562" s="312"/>
      <c r="F562" s="312"/>
      <c r="G562" s="312"/>
      <c r="H562" s="312"/>
    </row>
    <row r="563" spans="4:8" s="264" customFormat="1" ht="12.75">
      <c r="D563" s="325"/>
      <c r="E563" s="312"/>
      <c r="F563" s="312"/>
      <c r="G563" s="312"/>
      <c r="H563" s="312"/>
    </row>
    <row r="564" spans="4:8" s="264" customFormat="1" ht="12.75">
      <c r="D564" s="325"/>
      <c r="E564" s="312"/>
      <c r="F564" s="312"/>
      <c r="G564" s="312"/>
      <c r="H564" s="312"/>
    </row>
    <row r="565" spans="4:8" s="264" customFormat="1" ht="12.75">
      <c r="D565" s="325"/>
      <c r="E565" s="312"/>
      <c r="F565" s="312"/>
      <c r="G565" s="312"/>
      <c r="H565" s="312"/>
    </row>
    <row r="566" spans="4:8" s="264" customFormat="1" ht="12.75">
      <c r="D566" s="325"/>
      <c r="E566" s="312"/>
      <c r="F566" s="312"/>
      <c r="G566" s="312"/>
      <c r="H566" s="312"/>
    </row>
    <row r="567" spans="4:8" s="264" customFormat="1" ht="12.75">
      <c r="D567" s="325"/>
      <c r="E567" s="312"/>
      <c r="F567" s="312"/>
      <c r="G567" s="312"/>
      <c r="H567" s="312"/>
    </row>
    <row r="568" spans="4:8" s="264" customFormat="1" ht="12.75">
      <c r="D568" s="325"/>
      <c r="E568" s="312"/>
      <c r="F568" s="312"/>
      <c r="G568" s="312"/>
      <c r="H568" s="312"/>
    </row>
    <row r="569" spans="4:8" s="264" customFormat="1" ht="12.75">
      <c r="D569" s="325"/>
      <c r="E569" s="312"/>
      <c r="F569" s="312"/>
      <c r="G569" s="312"/>
      <c r="H569" s="312"/>
    </row>
    <row r="570" spans="4:8" s="264" customFormat="1" ht="12.75">
      <c r="D570" s="325"/>
      <c r="E570" s="312"/>
      <c r="F570" s="312"/>
      <c r="G570" s="312"/>
      <c r="H570" s="312"/>
    </row>
    <row r="571" spans="4:8" s="264" customFormat="1" ht="12.75">
      <c r="D571" s="325"/>
      <c r="E571" s="312"/>
      <c r="F571" s="312"/>
      <c r="G571" s="312"/>
      <c r="H571" s="312"/>
    </row>
    <row r="572" spans="4:8" s="264" customFormat="1" ht="12.75">
      <c r="D572" s="325"/>
      <c r="E572" s="312"/>
      <c r="F572" s="312"/>
      <c r="G572" s="312"/>
      <c r="H572" s="312"/>
    </row>
    <row r="573" spans="4:8" s="264" customFormat="1" ht="12.75">
      <c r="D573" s="325"/>
      <c r="E573" s="312"/>
      <c r="F573" s="312"/>
      <c r="G573" s="312"/>
      <c r="H573" s="312"/>
    </row>
    <row r="574" spans="4:8" s="264" customFormat="1" ht="12.75">
      <c r="D574" s="325"/>
      <c r="E574" s="312"/>
      <c r="F574" s="312"/>
      <c r="G574" s="312"/>
      <c r="H574" s="312"/>
    </row>
    <row r="575" spans="4:8" s="264" customFormat="1" ht="12.75">
      <c r="D575" s="325"/>
      <c r="E575" s="312"/>
      <c r="F575" s="312"/>
      <c r="G575" s="312"/>
      <c r="H575" s="312"/>
    </row>
    <row r="576" spans="4:8" s="264" customFormat="1" ht="12.75">
      <c r="D576" s="325"/>
      <c r="E576" s="312"/>
      <c r="F576" s="312"/>
      <c r="G576" s="312"/>
      <c r="H576" s="312"/>
    </row>
    <row r="577" spans="4:8" s="264" customFormat="1" ht="12.75">
      <c r="D577" s="325"/>
      <c r="E577" s="312"/>
      <c r="F577" s="312"/>
      <c r="G577" s="312"/>
      <c r="H577" s="312"/>
    </row>
    <row r="578" spans="4:8" s="264" customFormat="1" ht="12.75">
      <c r="D578" s="325"/>
      <c r="E578" s="312"/>
      <c r="F578" s="312"/>
      <c r="G578" s="312"/>
      <c r="H578" s="312"/>
    </row>
    <row r="579" spans="4:8" s="264" customFormat="1" ht="12.75">
      <c r="D579" s="325"/>
      <c r="E579" s="312"/>
      <c r="F579" s="312"/>
      <c r="G579" s="312"/>
      <c r="H579" s="312"/>
    </row>
    <row r="580" spans="4:8" s="264" customFormat="1" ht="12.75">
      <c r="D580" s="325"/>
      <c r="E580" s="312"/>
      <c r="F580" s="312"/>
      <c r="G580" s="312"/>
      <c r="H580" s="312"/>
    </row>
    <row r="581" spans="4:8" s="264" customFormat="1" ht="12.75">
      <c r="D581" s="325"/>
      <c r="E581" s="312"/>
      <c r="F581" s="312"/>
      <c r="G581" s="312"/>
      <c r="H581" s="312"/>
    </row>
    <row r="582" spans="4:8" s="264" customFormat="1" ht="12.75">
      <c r="D582" s="325"/>
      <c r="E582" s="312"/>
      <c r="F582" s="312"/>
      <c r="G582" s="312"/>
      <c r="H582" s="312"/>
    </row>
    <row r="583" spans="4:8" s="264" customFormat="1" ht="12.75">
      <c r="D583" s="325"/>
      <c r="E583" s="312"/>
      <c r="F583" s="312"/>
      <c r="G583" s="312"/>
      <c r="H583" s="312"/>
    </row>
    <row r="584" spans="4:8" s="264" customFormat="1" ht="12.75">
      <c r="D584" s="325"/>
      <c r="E584" s="312"/>
      <c r="F584" s="312"/>
      <c r="G584" s="312"/>
      <c r="H584" s="312"/>
    </row>
    <row r="585" spans="4:8" s="264" customFormat="1" ht="12.75">
      <c r="D585" s="325"/>
      <c r="E585" s="312"/>
      <c r="F585" s="312"/>
      <c r="G585" s="312"/>
      <c r="H585" s="312"/>
    </row>
    <row r="586" spans="4:8" s="264" customFormat="1" ht="12.75">
      <c r="D586" s="325"/>
      <c r="E586" s="312"/>
      <c r="F586" s="312"/>
      <c r="G586" s="312"/>
      <c r="H586" s="312"/>
    </row>
    <row r="587" spans="4:8" s="264" customFormat="1" ht="12.75">
      <c r="D587" s="325"/>
      <c r="E587" s="312"/>
      <c r="F587" s="312"/>
      <c r="G587" s="312"/>
      <c r="H587" s="312"/>
    </row>
    <row r="588" spans="4:8" s="264" customFormat="1" ht="12.75">
      <c r="D588" s="325"/>
      <c r="E588" s="312"/>
      <c r="F588" s="312"/>
      <c r="G588" s="312"/>
      <c r="H588" s="312"/>
    </row>
    <row r="589" spans="4:8" s="264" customFormat="1" ht="12.75">
      <c r="D589" s="325"/>
      <c r="E589" s="312"/>
      <c r="F589" s="312"/>
      <c r="G589" s="312"/>
      <c r="H589" s="312"/>
    </row>
    <row r="590" spans="4:8" s="264" customFormat="1" ht="12.75">
      <c r="D590" s="325"/>
      <c r="E590" s="312"/>
      <c r="F590" s="312"/>
      <c r="G590" s="312"/>
      <c r="H590" s="312"/>
    </row>
    <row r="591" spans="4:8" s="264" customFormat="1" ht="12.75">
      <c r="D591" s="325"/>
      <c r="E591" s="312"/>
      <c r="F591" s="312"/>
      <c r="G591" s="312"/>
      <c r="H591" s="312"/>
    </row>
    <row r="592" spans="4:8" s="264" customFormat="1" ht="12.75">
      <c r="D592" s="325"/>
      <c r="E592" s="312"/>
      <c r="F592" s="312"/>
      <c r="G592" s="312"/>
      <c r="H592" s="312"/>
    </row>
    <row r="593" spans="4:8" s="264" customFormat="1" ht="12.75">
      <c r="D593" s="325"/>
      <c r="E593" s="312"/>
      <c r="F593" s="312"/>
      <c r="G593" s="312"/>
      <c r="H593" s="312"/>
    </row>
    <row r="594" spans="4:8" s="264" customFormat="1" ht="12.75">
      <c r="D594" s="325"/>
      <c r="E594" s="312"/>
      <c r="F594" s="312"/>
      <c r="G594" s="312"/>
      <c r="H594" s="312"/>
    </row>
    <row r="595" spans="4:8" s="264" customFormat="1" ht="12.75">
      <c r="D595" s="325"/>
      <c r="E595" s="312"/>
      <c r="F595" s="312"/>
      <c r="G595" s="312"/>
      <c r="H595" s="312"/>
    </row>
    <row r="596" spans="4:8" s="264" customFormat="1" ht="12.75">
      <c r="D596" s="325"/>
      <c r="E596" s="312"/>
      <c r="F596" s="312"/>
      <c r="G596" s="312"/>
      <c r="H596" s="312"/>
    </row>
    <row r="597" spans="4:8" s="264" customFormat="1" ht="12.75">
      <c r="D597" s="325"/>
      <c r="E597" s="312"/>
      <c r="F597" s="312"/>
      <c r="G597" s="312"/>
      <c r="H597" s="312"/>
    </row>
    <row r="598" spans="4:8" s="264" customFormat="1" ht="12.75">
      <c r="D598" s="325"/>
      <c r="E598" s="312"/>
      <c r="F598" s="312"/>
      <c r="G598" s="312"/>
      <c r="H598" s="312"/>
    </row>
    <row r="599" spans="4:8" s="264" customFormat="1" ht="12.75">
      <c r="D599" s="325"/>
      <c r="E599" s="312"/>
      <c r="F599" s="312"/>
      <c r="G599" s="312"/>
      <c r="H599" s="312"/>
    </row>
    <row r="600" spans="4:8" s="264" customFormat="1" ht="12.75">
      <c r="D600" s="325"/>
      <c r="E600" s="312"/>
      <c r="F600" s="312"/>
      <c r="G600" s="312"/>
      <c r="H600" s="312"/>
    </row>
    <row r="601" spans="4:8" s="264" customFormat="1" ht="12.75">
      <c r="D601" s="325"/>
      <c r="E601" s="312"/>
      <c r="F601" s="312"/>
      <c r="G601" s="312"/>
      <c r="H601" s="312"/>
    </row>
    <row r="602" spans="4:8" s="264" customFormat="1" ht="12.75">
      <c r="D602" s="325"/>
      <c r="E602" s="312"/>
      <c r="F602" s="312"/>
      <c r="G602" s="312"/>
      <c r="H602" s="312"/>
    </row>
    <row r="603" spans="4:8" s="264" customFormat="1" ht="12.75">
      <c r="D603" s="325"/>
      <c r="E603" s="312"/>
      <c r="F603" s="312"/>
      <c r="G603" s="312"/>
      <c r="H603" s="312"/>
    </row>
    <row r="604" spans="4:8" s="264" customFormat="1" ht="12.75">
      <c r="D604" s="325"/>
      <c r="E604" s="312"/>
      <c r="F604" s="312"/>
      <c r="G604" s="312"/>
      <c r="H604" s="312"/>
    </row>
    <row r="605" spans="4:8" s="264" customFormat="1" ht="12.75">
      <c r="D605" s="325"/>
      <c r="E605" s="312"/>
      <c r="F605" s="312"/>
      <c r="G605" s="312"/>
      <c r="H605" s="312"/>
    </row>
    <row r="606" spans="4:8" s="264" customFormat="1" ht="12.75">
      <c r="D606" s="325"/>
      <c r="E606" s="312"/>
      <c r="F606" s="312"/>
      <c r="G606" s="312"/>
      <c r="H606" s="312"/>
    </row>
    <row r="607" spans="4:8" s="264" customFormat="1" ht="12.75">
      <c r="D607" s="325"/>
      <c r="E607" s="312"/>
      <c r="F607" s="312"/>
      <c r="G607" s="312"/>
      <c r="H607" s="312"/>
    </row>
    <row r="608" spans="4:8" s="264" customFormat="1" ht="12.75">
      <c r="D608" s="325"/>
      <c r="E608" s="312"/>
      <c r="F608" s="312"/>
      <c r="G608" s="312"/>
      <c r="H608" s="312"/>
    </row>
    <row r="609" spans="4:8" s="264" customFormat="1" ht="12.75">
      <c r="D609" s="325"/>
      <c r="E609" s="312"/>
      <c r="F609" s="312"/>
      <c r="G609" s="312"/>
      <c r="H609" s="312"/>
    </row>
    <row r="610" spans="4:8" s="264" customFormat="1" ht="12.75">
      <c r="D610" s="325"/>
      <c r="E610" s="312"/>
      <c r="F610" s="312"/>
      <c r="G610" s="312"/>
      <c r="H610" s="312"/>
    </row>
    <row r="611" spans="4:8" s="264" customFormat="1" ht="12.75">
      <c r="D611" s="325"/>
      <c r="E611" s="312"/>
      <c r="F611" s="312"/>
      <c r="G611" s="312"/>
      <c r="H611" s="312"/>
    </row>
    <row r="612" spans="4:8" s="264" customFormat="1" ht="12.75">
      <c r="D612" s="325"/>
      <c r="E612" s="312"/>
      <c r="F612" s="312"/>
      <c r="G612" s="312"/>
      <c r="H612" s="312"/>
    </row>
    <row r="613" spans="4:8" s="264" customFormat="1" ht="12.75">
      <c r="D613" s="325"/>
      <c r="E613" s="312"/>
      <c r="F613" s="312"/>
      <c r="G613" s="312"/>
      <c r="H613" s="312"/>
    </row>
    <row r="614" spans="4:8" s="264" customFormat="1" ht="12.75">
      <c r="D614" s="325"/>
      <c r="E614" s="312"/>
      <c r="F614" s="312"/>
      <c r="G614" s="312"/>
      <c r="H614" s="312"/>
    </row>
    <row r="615" spans="4:8" s="264" customFormat="1" ht="12.75">
      <c r="D615" s="325"/>
      <c r="E615" s="312"/>
      <c r="F615" s="312"/>
      <c r="G615" s="312"/>
      <c r="H615" s="312"/>
    </row>
    <row r="616" spans="4:8" s="264" customFormat="1" ht="12.75">
      <c r="D616" s="325"/>
      <c r="E616" s="312"/>
      <c r="F616" s="312"/>
      <c r="G616" s="312"/>
      <c r="H616" s="312"/>
    </row>
    <row r="617" spans="4:8" s="264" customFormat="1" ht="12.75">
      <c r="D617" s="325"/>
      <c r="E617" s="312"/>
      <c r="F617" s="312"/>
      <c r="G617" s="312"/>
      <c r="H617" s="312"/>
    </row>
    <row r="618" spans="4:8" s="264" customFormat="1" ht="12.75">
      <c r="D618" s="325"/>
      <c r="E618" s="312"/>
      <c r="F618" s="312"/>
      <c r="G618" s="312"/>
      <c r="H618" s="312"/>
    </row>
    <row r="619" spans="4:8" s="264" customFormat="1" ht="12.75">
      <c r="D619" s="325"/>
      <c r="E619" s="312"/>
      <c r="F619" s="312"/>
      <c r="G619" s="312"/>
      <c r="H619" s="312"/>
    </row>
    <row r="620" spans="4:8" s="264" customFormat="1" ht="12.75">
      <c r="D620" s="325"/>
      <c r="E620" s="312"/>
      <c r="F620" s="312"/>
      <c r="G620" s="312"/>
      <c r="H620" s="312"/>
    </row>
    <row r="621" spans="4:8" s="264" customFormat="1" ht="12.75">
      <c r="D621" s="325"/>
      <c r="E621" s="312"/>
      <c r="F621" s="312"/>
      <c r="G621" s="312"/>
      <c r="H621" s="312"/>
    </row>
    <row r="622" spans="4:8" s="264" customFormat="1" ht="12.75">
      <c r="D622" s="325"/>
      <c r="E622" s="312"/>
      <c r="F622" s="312"/>
      <c r="G622" s="312"/>
      <c r="H622" s="312"/>
    </row>
    <row r="623" spans="4:8" s="264" customFormat="1" ht="12.75">
      <c r="D623" s="325"/>
      <c r="E623" s="312"/>
      <c r="F623" s="312"/>
      <c r="G623" s="312"/>
      <c r="H623" s="312"/>
    </row>
    <row r="624" spans="4:8" s="264" customFormat="1" ht="12.75">
      <c r="D624" s="325"/>
      <c r="E624" s="312"/>
      <c r="F624" s="312"/>
      <c r="G624" s="312"/>
      <c r="H624" s="312"/>
    </row>
    <row r="625" spans="4:8" s="264" customFormat="1" ht="12.75">
      <c r="D625" s="325"/>
      <c r="E625" s="312"/>
      <c r="F625" s="312"/>
      <c r="G625" s="312"/>
      <c r="H625" s="312"/>
    </row>
    <row r="626" spans="4:8" s="264" customFormat="1" ht="12.75">
      <c r="D626" s="325"/>
      <c r="E626" s="312"/>
      <c r="F626" s="312"/>
      <c r="G626" s="312"/>
      <c r="H626" s="312"/>
    </row>
    <row r="627" spans="4:8" s="264" customFormat="1" ht="12.75">
      <c r="D627" s="325"/>
      <c r="E627" s="312"/>
      <c r="F627" s="312"/>
      <c r="G627" s="312"/>
      <c r="H627" s="312"/>
    </row>
    <row r="628" spans="4:8" s="264" customFormat="1" ht="12.75">
      <c r="D628" s="325"/>
      <c r="E628" s="312"/>
      <c r="F628" s="312"/>
      <c r="G628" s="312"/>
      <c r="H628" s="312"/>
    </row>
    <row r="629" spans="4:8" s="264" customFormat="1" ht="12.75">
      <c r="D629" s="325"/>
      <c r="E629" s="312"/>
      <c r="F629" s="312"/>
      <c r="G629" s="312"/>
      <c r="H629" s="312"/>
    </row>
    <row r="630" spans="4:8" s="264" customFormat="1" ht="12.75">
      <c r="D630" s="325"/>
      <c r="E630" s="312"/>
      <c r="F630" s="312"/>
      <c r="G630" s="312"/>
      <c r="H630" s="312"/>
    </row>
    <row r="631" spans="4:8" s="264" customFormat="1" ht="12.75">
      <c r="D631" s="325"/>
      <c r="E631" s="312"/>
      <c r="F631" s="312"/>
      <c r="G631" s="312"/>
      <c r="H631" s="312"/>
    </row>
    <row r="632" spans="4:8" s="264" customFormat="1" ht="12.75">
      <c r="D632" s="325"/>
      <c r="E632" s="312"/>
      <c r="F632" s="312"/>
      <c r="G632" s="312"/>
      <c r="H632" s="312"/>
    </row>
    <row r="633" spans="4:8" s="264" customFormat="1" ht="12.75">
      <c r="D633" s="325"/>
      <c r="E633" s="312"/>
      <c r="F633" s="312"/>
      <c r="G633" s="312"/>
      <c r="H633" s="312"/>
    </row>
    <row r="634" spans="4:8" s="264" customFormat="1" ht="12.75">
      <c r="D634" s="325"/>
      <c r="E634" s="312"/>
      <c r="F634" s="312"/>
      <c r="G634" s="312"/>
      <c r="H634" s="312"/>
    </row>
    <row r="635" spans="4:8" s="264" customFormat="1" ht="12.75">
      <c r="D635" s="325"/>
      <c r="E635" s="312"/>
      <c r="F635" s="312"/>
      <c r="G635" s="312"/>
      <c r="H635" s="312"/>
    </row>
    <row r="636" spans="4:8" s="264" customFormat="1" ht="12.75">
      <c r="D636" s="325"/>
      <c r="E636" s="312"/>
      <c r="F636" s="312"/>
      <c r="G636" s="312"/>
      <c r="H636" s="312"/>
    </row>
    <row r="637" spans="4:8" s="264" customFormat="1" ht="12.75">
      <c r="D637" s="325"/>
      <c r="E637" s="312"/>
      <c r="F637" s="312"/>
      <c r="G637" s="312"/>
      <c r="H637" s="312"/>
    </row>
    <row r="638" spans="4:8" s="264" customFormat="1" ht="12.75">
      <c r="D638" s="325"/>
      <c r="E638" s="312"/>
      <c r="F638" s="312"/>
      <c r="G638" s="312"/>
      <c r="H638" s="312"/>
    </row>
    <row r="639" spans="4:8" s="264" customFormat="1" ht="12.75">
      <c r="D639" s="325"/>
      <c r="E639" s="312"/>
      <c r="F639" s="312"/>
      <c r="G639" s="312"/>
      <c r="H639" s="312"/>
    </row>
    <row r="640" spans="4:8" s="264" customFormat="1" ht="12.75">
      <c r="D640" s="325"/>
      <c r="E640" s="312"/>
      <c r="F640" s="312"/>
      <c r="G640" s="312"/>
      <c r="H640" s="312"/>
    </row>
    <row r="641" spans="4:8" s="264" customFormat="1" ht="12.75">
      <c r="D641" s="325"/>
      <c r="E641" s="312"/>
      <c r="F641" s="312"/>
      <c r="G641" s="312"/>
      <c r="H641" s="312"/>
    </row>
    <row r="642" spans="4:8" s="264" customFormat="1" ht="12.75">
      <c r="D642" s="325"/>
      <c r="E642" s="312"/>
      <c r="F642" s="312"/>
      <c r="G642" s="312"/>
      <c r="H642" s="312"/>
    </row>
    <row r="643" spans="4:8" s="264" customFormat="1" ht="12.75">
      <c r="D643" s="325"/>
      <c r="E643" s="312"/>
      <c r="F643" s="312"/>
      <c r="G643" s="312"/>
      <c r="H643" s="312"/>
    </row>
    <row r="644" spans="4:8" s="264" customFormat="1" ht="12.75">
      <c r="D644" s="325"/>
      <c r="E644" s="312"/>
      <c r="F644" s="312"/>
      <c r="G644" s="312"/>
      <c r="H644" s="312"/>
    </row>
    <row r="645" spans="4:8" s="264" customFormat="1" ht="12.75">
      <c r="D645" s="325"/>
      <c r="E645" s="312"/>
      <c r="F645" s="312"/>
      <c r="G645" s="312"/>
      <c r="H645" s="312"/>
    </row>
    <row r="646" spans="4:8" s="264" customFormat="1" ht="12.75">
      <c r="D646" s="325"/>
      <c r="E646" s="312"/>
      <c r="F646" s="312"/>
      <c r="G646" s="312"/>
      <c r="H646" s="312"/>
    </row>
    <row r="647" spans="4:8" s="264" customFormat="1" ht="12.75">
      <c r="D647" s="325"/>
      <c r="E647" s="312"/>
      <c r="F647" s="312"/>
      <c r="G647" s="312"/>
      <c r="H647" s="312"/>
    </row>
    <row r="648" spans="4:8" s="264" customFormat="1" ht="12.75">
      <c r="D648" s="325"/>
      <c r="E648" s="312"/>
      <c r="F648" s="312"/>
      <c r="G648" s="312"/>
      <c r="H648" s="312"/>
    </row>
    <row r="649" spans="4:8" s="264" customFormat="1" ht="12.75">
      <c r="D649" s="325"/>
      <c r="E649" s="312"/>
      <c r="F649" s="312"/>
      <c r="G649" s="312"/>
      <c r="H649" s="312"/>
    </row>
    <row r="650" spans="4:8" s="264" customFormat="1" ht="12.75">
      <c r="D650" s="325"/>
      <c r="E650" s="312"/>
      <c r="F650" s="312"/>
      <c r="G650" s="312"/>
      <c r="H650" s="312"/>
    </row>
    <row r="651" spans="4:8" s="264" customFormat="1" ht="12.75">
      <c r="D651" s="325"/>
      <c r="E651" s="312"/>
      <c r="F651" s="312"/>
      <c r="G651" s="312"/>
      <c r="H651" s="312"/>
    </row>
    <row r="652" spans="4:8" s="264" customFormat="1" ht="12.75">
      <c r="D652" s="325"/>
      <c r="E652" s="312"/>
      <c r="F652" s="312"/>
      <c r="G652" s="312"/>
      <c r="H652" s="312"/>
    </row>
    <row r="653" spans="4:8" s="264" customFormat="1" ht="12.75">
      <c r="D653" s="325"/>
      <c r="E653" s="312"/>
      <c r="F653" s="312"/>
      <c r="G653" s="312"/>
      <c r="H653" s="312"/>
    </row>
    <row r="654" spans="4:8" s="264" customFormat="1" ht="12.75">
      <c r="D654" s="325"/>
      <c r="E654" s="312"/>
      <c r="F654" s="312"/>
      <c r="G654" s="312"/>
      <c r="H654" s="312"/>
    </row>
    <row r="655" spans="4:8" s="264" customFormat="1" ht="12.75">
      <c r="D655" s="325"/>
      <c r="E655" s="312"/>
      <c r="F655" s="312"/>
      <c r="G655" s="312"/>
      <c r="H655" s="312"/>
    </row>
    <row r="656" spans="4:8" s="264" customFormat="1" ht="12.75">
      <c r="D656" s="325"/>
      <c r="E656" s="312"/>
      <c r="F656" s="312"/>
      <c r="G656" s="312"/>
      <c r="H656" s="312"/>
    </row>
    <row r="657" spans="4:8" s="264" customFormat="1" ht="12.75">
      <c r="D657" s="325"/>
      <c r="E657" s="312"/>
      <c r="F657" s="312"/>
      <c r="G657" s="312"/>
      <c r="H657" s="312"/>
    </row>
    <row r="658" spans="4:8" s="264" customFormat="1" ht="12.75">
      <c r="D658" s="325"/>
      <c r="E658" s="312"/>
      <c r="F658" s="312"/>
      <c r="G658" s="312"/>
      <c r="H658" s="312"/>
    </row>
    <row r="659" spans="4:8" s="264" customFormat="1" ht="12.75">
      <c r="D659" s="325"/>
      <c r="E659" s="312"/>
      <c r="F659" s="312"/>
      <c r="G659" s="312"/>
      <c r="H659" s="312"/>
    </row>
    <row r="660" spans="4:8" s="264" customFormat="1" ht="12.75">
      <c r="D660" s="325"/>
      <c r="E660" s="312"/>
      <c r="F660" s="312"/>
      <c r="G660" s="312"/>
      <c r="H660" s="312"/>
    </row>
    <row r="661" spans="4:8" s="264" customFormat="1" ht="12.75">
      <c r="D661" s="325"/>
      <c r="E661" s="312"/>
      <c r="F661" s="312"/>
      <c r="G661" s="312"/>
      <c r="H661" s="312"/>
    </row>
    <row r="662" spans="4:8" s="264" customFormat="1" ht="12.75">
      <c r="D662" s="325"/>
      <c r="E662" s="312"/>
      <c r="F662" s="312"/>
      <c r="G662" s="312"/>
      <c r="H662" s="312"/>
    </row>
    <row r="663" spans="4:8" s="264" customFormat="1" ht="12.75">
      <c r="D663" s="325"/>
      <c r="E663" s="312"/>
      <c r="F663" s="312"/>
      <c r="G663" s="312"/>
      <c r="H663" s="312"/>
    </row>
    <row r="664" spans="4:8" s="264" customFormat="1" ht="12.75">
      <c r="D664" s="325"/>
      <c r="E664" s="312"/>
      <c r="F664" s="312"/>
      <c r="G664" s="312"/>
      <c r="H664" s="312"/>
    </row>
    <row r="665" spans="4:8" s="264" customFormat="1" ht="12.75">
      <c r="D665" s="325"/>
      <c r="E665" s="312"/>
      <c r="F665" s="312"/>
      <c r="G665" s="312"/>
      <c r="H665" s="312"/>
    </row>
    <row r="666" spans="4:8" s="264" customFormat="1" ht="12.75">
      <c r="D666" s="325"/>
      <c r="E666" s="312"/>
      <c r="F666" s="312"/>
      <c r="G666" s="312"/>
      <c r="H666" s="312"/>
    </row>
    <row r="667" spans="4:8" s="264" customFormat="1" ht="12.75">
      <c r="D667" s="325"/>
      <c r="E667" s="312"/>
      <c r="F667" s="312"/>
      <c r="G667" s="312"/>
      <c r="H667" s="312"/>
    </row>
    <row r="668" spans="4:8" s="264" customFormat="1" ht="12.75">
      <c r="D668" s="325"/>
      <c r="E668" s="312"/>
      <c r="F668" s="312"/>
      <c r="G668" s="312"/>
      <c r="H668" s="312"/>
    </row>
    <row r="669" spans="4:8" s="264" customFormat="1" ht="12.75">
      <c r="D669" s="325"/>
      <c r="E669" s="312"/>
      <c r="F669" s="312"/>
      <c r="G669" s="312"/>
      <c r="H669" s="312"/>
    </row>
    <row r="670" spans="4:8" s="264" customFormat="1" ht="12.75">
      <c r="D670" s="325"/>
      <c r="E670" s="312"/>
      <c r="F670" s="312"/>
      <c r="G670" s="312"/>
      <c r="H670" s="312"/>
    </row>
    <row r="671" spans="4:8" s="264" customFormat="1" ht="12.75">
      <c r="D671" s="325"/>
      <c r="E671" s="312"/>
      <c r="F671" s="312"/>
      <c r="G671" s="312"/>
      <c r="H671" s="312"/>
    </row>
    <row r="672" spans="4:8" s="264" customFormat="1" ht="12.75">
      <c r="D672" s="325"/>
      <c r="E672" s="312"/>
      <c r="F672" s="312"/>
      <c r="G672" s="312"/>
      <c r="H672" s="312"/>
    </row>
    <row r="673" spans="4:8" s="264" customFormat="1" ht="12.75">
      <c r="D673" s="325"/>
      <c r="E673" s="312"/>
      <c r="F673" s="312"/>
      <c r="G673" s="312"/>
      <c r="H673" s="312"/>
    </row>
    <row r="674" spans="4:8" s="264" customFormat="1" ht="12.75">
      <c r="D674" s="325"/>
      <c r="E674" s="312"/>
      <c r="F674" s="312"/>
      <c r="G674" s="312"/>
      <c r="H674" s="312"/>
    </row>
    <row r="675" spans="4:8" s="264" customFormat="1" ht="12.75">
      <c r="D675" s="325"/>
      <c r="E675" s="312"/>
      <c r="F675" s="312"/>
      <c r="G675" s="312"/>
      <c r="H675" s="312"/>
    </row>
    <row r="676" spans="4:8" s="264" customFormat="1" ht="12.75">
      <c r="D676" s="325"/>
      <c r="E676" s="312"/>
      <c r="F676" s="312"/>
      <c r="G676" s="312"/>
      <c r="H676" s="312"/>
    </row>
    <row r="677" spans="4:8" s="264" customFormat="1" ht="12.75">
      <c r="D677" s="325"/>
      <c r="E677" s="312"/>
      <c r="F677" s="312"/>
      <c r="G677" s="312"/>
      <c r="H677" s="312"/>
    </row>
    <row r="678" spans="4:8" s="264" customFormat="1" ht="12.75">
      <c r="D678" s="325"/>
      <c r="E678" s="312"/>
      <c r="F678" s="312"/>
      <c r="G678" s="312"/>
      <c r="H678" s="312"/>
    </row>
    <row r="679" spans="4:8" s="264" customFormat="1" ht="12.75">
      <c r="D679" s="325"/>
      <c r="E679" s="312"/>
      <c r="F679" s="312"/>
      <c r="G679" s="312"/>
      <c r="H679" s="312"/>
    </row>
    <row r="680" spans="4:8" s="264" customFormat="1" ht="12.75">
      <c r="D680" s="325"/>
      <c r="E680" s="312"/>
      <c r="F680" s="312"/>
      <c r="G680" s="312"/>
      <c r="H680" s="312"/>
    </row>
    <row r="681" spans="4:8" s="264" customFormat="1" ht="12.75">
      <c r="D681" s="325"/>
      <c r="E681" s="312"/>
      <c r="F681" s="312"/>
      <c r="G681" s="312"/>
      <c r="H681" s="312"/>
    </row>
    <row r="682" spans="4:8" s="264" customFormat="1" ht="12.75">
      <c r="D682" s="325"/>
      <c r="E682" s="312"/>
      <c r="F682" s="312"/>
      <c r="G682" s="312"/>
      <c r="H682" s="312"/>
    </row>
    <row r="683" spans="4:8" s="264" customFormat="1" ht="12.75">
      <c r="D683" s="325"/>
      <c r="E683" s="312"/>
      <c r="F683" s="312"/>
      <c r="G683" s="312"/>
      <c r="H683" s="312"/>
    </row>
    <row r="684" spans="4:8" s="264" customFormat="1" ht="12.75">
      <c r="D684" s="325"/>
      <c r="E684" s="312"/>
      <c r="F684" s="312"/>
      <c r="G684" s="312"/>
      <c r="H684" s="312"/>
    </row>
    <row r="685" spans="4:8" s="264" customFormat="1" ht="12.75">
      <c r="D685" s="325"/>
      <c r="E685" s="312"/>
      <c r="F685" s="312"/>
      <c r="G685" s="312"/>
      <c r="H685" s="312"/>
    </row>
    <row r="686" spans="4:8" s="264" customFormat="1" ht="12.75">
      <c r="D686" s="325"/>
      <c r="E686" s="312"/>
      <c r="F686" s="312"/>
      <c r="G686" s="312"/>
      <c r="H686" s="312"/>
    </row>
    <row r="687" spans="4:8" s="264" customFormat="1" ht="12.75">
      <c r="D687" s="325"/>
      <c r="E687" s="312"/>
      <c r="F687" s="312"/>
      <c r="G687" s="312"/>
      <c r="H687" s="312"/>
    </row>
    <row r="688" spans="4:8" s="264" customFormat="1" ht="12.75">
      <c r="D688" s="325"/>
      <c r="E688" s="312"/>
      <c r="F688" s="312"/>
      <c r="G688" s="312"/>
      <c r="H688" s="312"/>
    </row>
    <row r="689" spans="4:8" s="264" customFormat="1" ht="12.75">
      <c r="D689" s="325"/>
      <c r="E689" s="312"/>
      <c r="F689" s="312"/>
      <c r="G689" s="312"/>
      <c r="H689" s="312"/>
    </row>
    <row r="690" spans="4:8" s="264" customFormat="1" ht="12.75">
      <c r="D690" s="325"/>
      <c r="E690" s="312"/>
      <c r="F690" s="312"/>
      <c r="G690" s="312"/>
      <c r="H690" s="312"/>
    </row>
    <row r="691" spans="4:8" s="264" customFormat="1" ht="12.75">
      <c r="D691" s="325"/>
      <c r="E691" s="312"/>
      <c r="F691" s="312"/>
      <c r="G691" s="312"/>
      <c r="H691" s="312"/>
    </row>
    <row r="692" spans="4:8" s="264" customFormat="1" ht="12.75">
      <c r="D692" s="325"/>
      <c r="E692" s="312"/>
      <c r="F692" s="312"/>
      <c r="G692" s="312"/>
      <c r="H692" s="312"/>
    </row>
    <row r="693" spans="4:8" s="264" customFormat="1" ht="12.75">
      <c r="D693" s="325"/>
      <c r="E693" s="312"/>
      <c r="F693" s="312"/>
      <c r="G693" s="312"/>
      <c r="H693" s="312"/>
    </row>
    <row r="694" spans="4:8" s="264" customFormat="1" ht="12.75">
      <c r="D694" s="325"/>
      <c r="E694" s="312"/>
      <c r="F694" s="312"/>
      <c r="G694" s="312"/>
      <c r="H694" s="312"/>
    </row>
    <row r="695" spans="4:8" s="264" customFormat="1" ht="12.75">
      <c r="D695" s="325"/>
      <c r="E695" s="312"/>
      <c r="F695" s="312"/>
      <c r="G695" s="312"/>
      <c r="H695" s="312"/>
    </row>
    <row r="696" spans="4:8" s="264" customFormat="1" ht="12.75">
      <c r="D696" s="325"/>
      <c r="E696" s="312"/>
      <c r="F696" s="312"/>
      <c r="G696" s="312"/>
      <c r="H696" s="312"/>
    </row>
    <row r="697" spans="4:8" s="264" customFormat="1" ht="12.75">
      <c r="D697" s="325"/>
      <c r="E697" s="312"/>
      <c r="F697" s="312"/>
      <c r="G697" s="312"/>
      <c r="H697" s="312"/>
    </row>
    <row r="698" spans="4:8" s="264" customFormat="1" ht="12.75">
      <c r="D698" s="325"/>
      <c r="E698" s="312"/>
      <c r="F698" s="312"/>
      <c r="G698" s="312"/>
      <c r="H698" s="312"/>
    </row>
    <row r="699" spans="4:8" s="264" customFormat="1" ht="12.75">
      <c r="D699" s="325"/>
      <c r="E699" s="312"/>
      <c r="F699" s="312"/>
      <c r="G699" s="312"/>
      <c r="H699" s="312"/>
    </row>
    <row r="700" spans="4:8" s="264" customFormat="1" ht="12.75">
      <c r="D700" s="325"/>
      <c r="E700" s="312"/>
      <c r="F700" s="312"/>
      <c r="G700" s="312"/>
      <c r="H700" s="312"/>
    </row>
    <row r="701" spans="4:8" s="264" customFormat="1" ht="12.75">
      <c r="D701" s="325"/>
      <c r="E701" s="312"/>
      <c r="F701" s="312"/>
      <c r="G701" s="312"/>
      <c r="H701" s="312"/>
    </row>
    <row r="702" spans="4:8" s="264" customFormat="1" ht="12.75">
      <c r="D702" s="325"/>
      <c r="E702" s="312"/>
      <c r="F702" s="312"/>
      <c r="G702" s="312"/>
      <c r="H702" s="312"/>
    </row>
    <row r="703" spans="4:8" s="264" customFormat="1" ht="12.75">
      <c r="D703" s="325"/>
      <c r="E703" s="312"/>
      <c r="F703" s="312"/>
      <c r="G703" s="312"/>
      <c r="H703" s="312"/>
    </row>
    <row r="704" spans="4:8" s="264" customFormat="1" ht="12.75">
      <c r="D704" s="325"/>
      <c r="E704" s="312"/>
      <c r="F704" s="312"/>
      <c r="G704" s="312"/>
      <c r="H704" s="312"/>
    </row>
    <row r="705" spans="4:8" s="264" customFormat="1" ht="12.75">
      <c r="D705" s="325"/>
      <c r="E705" s="312"/>
      <c r="F705" s="312"/>
      <c r="G705" s="312"/>
      <c r="H705" s="312"/>
    </row>
    <row r="706" spans="4:8" s="264" customFormat="1" ht="12.75">
      <c r="D706" s="325"/>
      <c r="E706" s="312"/>
      <c r="F706" s="312"/>
      <c r="G706" s="312"/>
      <c r="H706" s="312"/>
    </row>
    <row r="707" spans="4:8" s="264" customFormat="1" ht="12.75">
      <c r="D707" s="325"/>
      <c r="E707" s="312"/>
      <c r="F707" s="312"/>
      <c r="G707" s="312"/>
      <c r="H707" s="312"/>
    </row>
    <row r="708" spans="4:8" s="264" customFormat="1" ht="12.75">
      <c r="D708" s="325"/>
      <c r="E708" s="312"/>
      <c r="F708" s="312"/>
      <c r="G708" s="312"/>
      <c r="H708" s="312"/>
    </row>
    <row r="709" spans="4:8" s="264" customFormat="1" ht="12.75">
      <c r="D709" s="325"/>
      <c r="E709" s="312"/>
      <c r="F709" s="312"/>
      <c r="G709" s="312"/>
      <c r="H709" s="312"/>
    </row>
    <row r="710" spans="4:8" s="264" customFormat="1" ht="12.75">
      <c r="D710" s="325"/>
      <c r="E710" s="312"/>
      <c r="F710" s="312"/>
      <c r="G710" s="312"/>
      <c r="H710" s="312"/>
    </row>
    <row r="711" spans="4:8" s="264" customFormat="1" ht="12.75">
      <c r="D711" s="325"/>
      <c r="E711" s="312"/>
      <c r="F711" s="312"/>
      <c r="G711" s="312"/>
      <c r="H711" s="312"/>
    </row>
    <row r="712" spans="4:8" s="264" customFormat="1" ht="12.75">
      <c r="D712" s="325"/>
      <c r="E712" s="312"/>
      <c r="F712" s="312"/>
      <c r="G712" s="312"/>
      <c r="H712" s="312"/>
    </row>
    <row r="713" spans="4:8" s="264" customFormat="1" ht="12.75">
      <c r="D713" s="325"/>
      <c r="E713" s="312"/>
      <c r="F713" s="312"/>
      <c r="G713" s="312"/>
      <c r="H713" s="312"/>
    </row>
    <row r="714" spans="4:8" s="264" customFormat="1" ht="12.75">
      <c r="D714" s="325"/>
      <c r="E714" s="312"/>
      <c r="F714" s="312"/>
      <c r="G714" s="312"/>
      <c r="H714" s="312"/>
    </row>
    <row r="715" spans="4:8" s="264" customFormat="1" ht="12.75">
      <c r="D715" s="325"/>
      <c r="E715" s="312"/>
      <c r="F715" s="312"/>
      <c r="G715" s="312"/>
      <c r="H715" s="312"/>
    </row>
    <row r="716" spans="4:8" s="264" customFormat="1" ht="12.75">
      <c r="D716" s="325"/>
      <c r="E716" s="312"/>
      <c r="F716" s="312"/>
      <c r="G716" s="312"/>
      <c r="H716" s="312"/>
    </row>
    <row r="717" spans="4:8" s="264" customFormat="1" ht="12.75">
      <c r="D717" s="325"/>
      <c r="E717" s="312"/>
      <c r="F717" s="312"/>
      <c r="G717" s="312"/>
      <c r="H717" s="312"/>
    </row>
    <row r="718" spans="4:8" s="264" customFormat="1" ht="12.75">
      <c r="D718" s="325"/>
      <c r="E718" s="312"/>
      <c r="F718" s="312"/>
      <c r="G718" s="312"/>
      <c r="H718" s="312"/>
    </row>
    <row r="719" spans="4:8" s="264" customFormat="1" ht="12.75">
      <c r="D719" s="325"/>
      <c r="E719" s="312"/>
      <c r="F719" s="312"/>
      <c r="G719" s="312"/>
      <c r="H719" s="312"/>
    </row>
    <row r="720" spans="4:8" s="264" customFormat="1" ht="12.75">
      <c r="D720" s="325"/>
      <c r="E720" s="312"/>
      <c r="F720" s="312"/>
      <c r="G720" s="312"/>
      <c r="H720" s="312"/>
    </row>
    <row r="721" spans="4:8" s="264" customFormat="1" ht="12.75">
      <c r="D721" s="325"/>
      <c r="E721" s="312"/>
      <c r="F721" s="312"/>
      <c r="G721" s="312"/>
      <c r="H721" s="312"/>
    </row>
    <row r="722" spans="4:8" s="264" customFormat="1" ht="12.75">
      <c r="D722" s="325"/>
      <c r="E722" s="312"/>
      <c r="F722" s="312"/>
      <c r="G722" s="312"/>
      <c r="H722" s="312"/>
    </row>
    <row r="723" spans="4:8" s="264" customFormat="1" ht="12.75">
      <c r="D723" s="325"/>
      <c r="E723" s="312"/>
      <c r="F723" s="312"/>
      <c r="G723" s="312"/>
      <c r="H723" s="312"/>
    </row>
    <row r="724" spans="4:8" s="264" customFormat="1" ht="12.75">
      <c r="D724" s="325"/>
      <c r="E724" s="312"/>
      <c r="F724" s="312"/>
      <c r="G724" s="312"/>
      <c r="H724" s="312"/>
    </row>
    <row r="725" spans="4:8" s="264" customFormat="1" ht="12.75">
      <c r="D725" s="325"/>
      <c r="E725" s="312"/>
      <c r="F725" s="312"/>
      <c r="G725" s="312"/>
      <c r="H725" s="312"/>
    </row>
    <row r="726" spans="4:8" s="264" customFormat="1" ht="12.75">
      <c r="D726" s="325"/>
      <c r="E726" s="312"/>
      <c r="F726" s="312"/>
      <c r="G726" s="312"/>
      <c r="H726" s="312"/>
    </row>
    <row r="727" spans="4:8" s="264" customFormat="1" ht="12.75">
      <c r="D727" s="325"/>
      <c r="E727" s="312"/>
      <c r="F727" s="312"/>
      <c r="G727" s="312"/>
      <c r="H727" s="312"/>
    </row>
    <row r="728" spans="4:8" s="264" customFormat="1" ht="12.75">
      <c r="D728" s="325"/>
      <c r="E728" s="312"/>
      <c r="F728" s="312"/>
      <c r="G728" s="312"/>
      <c r="H728" s="312"/>
    </row>
    <row r="729" spans="4:8" s="264" customFormat="1" ht="12.75">
      <c r="D729" s="325"/>
      <c r="E729" s="312"/>
      <c r="F729" s="312"/>
      <c r="G729" s="312"/>
      <c r="H729" s="312"/>
    </row>
    <row r="730" spans="4:8" s="264" customFormat="1" ht="12.75">
      <c r="D730" s="325"/>
      <c r="E730" s="312"/>
      <c r="F730" s="312"/>
      <c r="G730" s="312"/>
      <c r="H730" s="312"/>
    </row>
    <row r="731" spans="4:8" s="264" customFormat="1" ht="12.75">
      <c r="D731" s="325"/>
      <c r="E731" s="312"/>
      <c r="F731" s="312"/>
      <c r="G731" s="312"/>
      <c r="H731" s="312"/>
    </row>
    <row r="732" spans="4:8" s="264" customFormat="1" ht="12.75">
      <c r="D732" s="325"/>
      <c r="E732" s="312"/>
      <c r="F732" s="312"/>
      <c r="G732" s="312"/>
      <c r="H732" s="312"/>
    </row>
    <row r="733" spans="4:8" s="264" customFormat="1" ht="12.75">
      <c r="D733" s="325"/>
      <c r="E733" s="312"/>
      <c r="F733" s="312"/>
      <c r="G733" s="312"/>
      <c r="H733" s="312"/>
    </row>
    <row r="734" spans="4:8" s="264" customFormat="1" ht="12.75">
      <c r="D734" s="325"/>
      <c r="E734" s="312"/>
      <c r="F734" s="312"/>
      <c r="G734" s="312"/>
      <c r="H734" s="312"/>
    </row>
    <row r="735" spans="4:8" s="264" customFormat="1" ht="12.75">
      <c r="D735" s="325"/>
      <c r="E735" s="312"/>
      <c r="F735" s="312"/>
      <c r="G735" s="312"/>
      <c r="H735" s="312"/>
    </row>
    <row r="736" spans="4:8" s="264" customFormat="1" ht="12.75">
      <c r="D736" s="325"/>
      <c r="E736" s="312"/>
      <c r="F736" s="312"/>
      <c r="G736" s="312"/>
      <c r="H736" s="312"/>
    </row>
    <row r="737" spans="4:8" s="264" customFormat="1" ht="12.75">
      <c r="D737" s="325"/>
      <c r="E737" s="312"/>
      <c r="F737" s="312"/>
      <c r="G737" s="312"/>
      <c r="H737" s="312"/>
    </row>
    <row r="738" spans="4:8" s="264" customFormat="1" ht="12.75">
      <c r="D738" s="325"/>
      <c r="E738" s="312"/>
      <c r="F738" s="312"/>
      <c r="G738" s="312"/>
      <c r="H738" s="312"/>
    </row>
    <row r="739" spans="4:8" s="264" customFormat="1" ht="12.75">
      <c r="D739" s="325"/>
      <c r="E739" s="312"/>
      <c r="F739" s="312"/>
      <c r="G739" s="312"/>
      <c r="H739" s="312"/>
    </row>
    <row r="740" spans="4:8" s="264" customFormat="1" ht="12.75">
      <c r="D740" s="325"/>
      <c r="E740" s="312"/>
      <c r="F740" s="312"/>
      <c r="G740" s="312"/>
      <c r="H740" s="312"/>
    </row>
    <row r="741" spans="4:8" s="264" customFormat="1" ht="12.75">
      <c r="D741" s="325"/>
      <c r="E741" s="312"/>
      <c r="F741" s="312"/>
      <c r="G741" s="312"/>
      <c r="H741" s="312"/>
    </row>
    <row r="742" spans="4:8" s="264" customFormat="1" ht="12.75">
      <c r="D742" s="325"/>
      <c r="E742" s="312"/>
      <c r="F742" s="312"/>
      <c r="G742" s="312"/>
      <c r="H742" s="312"/>
    </row>
    <row r="743" spans="4:8" s="264" customFormat="1" ht="12.75">
      <c r="D743" s="325"/>
      <c r="E743" s="312"/>
      <c r="F743" s="312"/>
      <c r="G743" s="312"/>
      <c r="H743" s="312"/>
    </row>
    <row r="744" spans="4:8" s="264" customFormat="1" ht="12.75">
      <c r="D744" s="325"/>
      <c r="E744" s="312"/>
      <c r="F744" s="312"/>
      <c r="G744" s="312"/>
      <c r="H744" s="312"/>
    </row>
    <row r="745" spans="4:8" s="264" customFormat="1" ht="12.75">
      <c r="D745" s="325"/>
      <c r="E745" s="312"/>
      <c r="F745" s="312"/>
      <c r="G745" s="312"/>
      <c r="H745" s="312"/>
    </row>
    <row r="746" spans="4:8" s="264" customFormat="1" ht="12.75">
      <c r="D746" s="325"/>
      <c r="E746" s="312"/>
      <c r="F746" s="312"/>
      <c r="G746" s="312"/>
      <c r="H746" s="312"/>
    </row>
    <row r="747" spans="4:8" s="264" customFormat="1" ht="12.75">
      <c r="D747" s="325"/>
      <c r="E747" s="312"/>
      <c r="F747" s="312"/>
      <c r="G747" s="312"/>
      <c r="H747" s="312"/>
    </row>
    <row r="748" spans="4:8" s="264" customFormat="1" ht="12.75">
      <c r="D748" s="325"/>
      <c r="E748" s="312"/>
      <c r="F748" s="312"/>
      <c r="G748" s="312"/>
      <c r="H748" s="312"/>
    </row>
    <row r="749" spans="4:8" s="264" customFormat="1" ht="12.75">
      <c r="D749" s="325"/>
      <c r="E749" s="312"/>
      <c r="F749" s="312"/>
      <c r="G749" s="312"/>
      <c r="H749" s="312"/>
    </row>
    <row r="750" spans="4:8" s="264" customFormat="1" ht="12.75">
      <c r="D750" s="325"/>
      <c r="E750" s="312"/>
      <c r="F750" s="312"/>
      <c r="G750" s="312"/>
      <c r="H750" s="312"/>
    </row>
    <row r="751" spans="4:8" s="264" customFormat="1" ht="12.75">
      <c r="D751" s="325"/>
      <c r="E751" s="312"/>
      <c r="F751" s="312"/>
      <c r="G751" s="312"/>
      <c r="H751" s="312"/>
    </row>
    <row r="752" spans="4:8" s="264" customFormat="1" ht="12.75">
      <c r="D752" s="325"/>
      <c r="E752" s="312"/>
      <c r="F752" s="312"/>
      <c r="G752" s="312"/>
      <c r="H752" s="312"/>
    </row>
    <row r="753" spans="4:8" s="264" customFormat="1" ht="12.75">
      <c r="D753" s="325"/>
      <c r="E753" s="312"/>
      <c r="F753" s="312"/>
      <c r="G753" s="312"/>
      <c r="H753" s="312"/>
    </row>
    <row r="754" spans="4:8" s="264" customFormat="1" ht="12.75">
      <c r="D754" s="325"/>
      <c r="E754" s="312"/>
      <c r="F754" s="312"/>
      <c r="G754" s="312"/>
      <c r="H754" s="312"/>
    </row>
    <row r="755" spans="4:8" s="264" customFormat="1" ht="12.75">
      <c r="D755" s="325"/>
      <c r="E755" s="312"/>
      <c r="F755" s="312"/>
      <c r="G755" s="312"/>
      <c r="H755" s="312"/>
    </row>
    <row r="756" spans="4:8" s="264" customFormat="1" ht="12.75">
      <c r="D756" s="325"/>
      <c r="E756" s="312"/>
      <c r="F756" s="312"/>
      <c r="G756" s="312"/>
      <c r="H756" s="312"/>
    </row>
    <row r="757" spans="4:8" s="264" customFormat="1" ht="12.75">
      <c r="D757" s="325"/>
      <c r="E757" s="312"/>
      <c r="F757" s="312"/>
      <c r="G757" s="312"/>
      <c r="H757" s="312"/>
    </row>
    <row r="758" spans="4:8" s="264" customFormat="1" ht="12.75">
      <c r="D758" s="325"/>
      <c r="E758" s="312"/>
      <c r="F758" s="312"/>
      <c r="G758" s="312"/>
      <c r="H758" s="312"/>
    </row>
    <row r="759" spans="4:8" s="264" customFormat="1" ht="12.75">
      <c r="D759" s="325"/>
      <c r="E759" s="312"/>
      <c r="F759" s="312"/>
      <c r="G759" s="312"/>
      <c r="H759" s="312"/>
    </row>
    <row r="760" spans="4:8" s="264" customFormat="1" ht="12.75">
      <c r="D760" s="325"/>
      <c r="E760" s="312"/>
      <c r="F760" s="312"/>
      <c r="G760" s="312"/>
      <c r="H760" s="312"/>
    </row>
    <row r="761" spans="4:8" s="264" customFormat="1" ht="12.75">
      <c r="D761" s="325"/>
      <c r="E761" s="312"/>
      <c r="F761" s="312"/>
      <c r="G761" s="312"/>
      <c r="H761" s="312"/>
    </row>
    <row r="762" spans="4:8" s="264" customFormat="1" ht="12.75">
      <c r="D762" s="325"/>
      <c r="E762" s="312"/>
      <c r="F762" s="312"/>
      <c r="G762" s="312"/>
      <c r="H762" s="312"/>
    </row>
    <row r="763" spans="4:8" s="264" customFormat="1" ht="12.75">
      <c r="D763" s="325"/>
      <c r="E763" s="312"/>
      <c r="F763" s="312"/>
      <c r="G763" s="312"/>
      <c r="H763" s="312"/>
    </row>
    <row r="764" spans="4:8" s="264" customFormat="1" ht="12.75">
      <c r="D764" s="325"/>
      <c r="E764" s="312"/>
      <c r="F764" s="312"/>
      <c r="G764" s="312"/>
      <c r="H764" s="312"/>
    </row>
    <row r="765" spans="4:8" s="264" customFormat="1" ht="12.75">
      <c r="D765" s="325"/>
      <c r="E765" s="312"/>
      <c r="F765" s="312"/>
      <c r="G765" s="312"/>
      <c r="H765" s="312"/>
    </row>
    <row r="766" spans="4:8" s="264" customFormat="1" ht="12.75">
      <c r="D766" s="325"/>
      <c r="E766" s="312"/>
      <c r="F766" s="312"/>
      <c r="G766" s="312"/>
      <c r="H766" s="312"/>
    </row>
    <row r="767" spans="4:8" s="264" customFormat="1" ht="12.75">
      <c r="D767" s="325"/>
      <c r="E767" s="312"/>
      <c r="F767" s="312"/>
      <c r="G767" s="312"/>
      <c r="H767" s="312"/>
    </row>
    <row r="768" spans="4:8" s="264" customFormat="1" ht="12.75">
      <c r="D768" s="325"/>
      <c r="E768" s="312"/>
      <c r="F768" s="312"/>
      <c r="G768" s="312"/>
      <c r="H768" s="312"/>
    </row>
    <row r="769" spans="4:8" s="264" customFormat="1" ht="12.75">
      <c r="D769" s="325"/>
      <c r="E769" s="312"/>
      <c r="F769" s="312"/>
      <c r="G769" s="312"/>
      <c r="H769" s="312"/>
    </row>
    <row r="770" spans="4:8" s="264" customFormat="1" ht="12.75">
      <c r="D770" s="325"/>
      <c r="E770" s="312"/>
      <c r="F770" s="312"/>
      <c r="G770" s="312"/>
      <c r="H770" s="312"/>
    </row>
    <row r="771" spans="4:8" s="264" customFormat="1" ht="12.75">
      <c r="D771" s="325"/>
      <c r="E771" s="312"/>
      <c r="F771" s="312"/>
      <c r="G771" s="312"/>
      <c r="H771" s="312"/>
    </row>
    <row r="772" spans="4:8" s="264" customFormat="1" ht="12.75">
      <c r="D772" s="325"/>
      <c r="E772" s="312"/>
      <c r="F772" s="312"/>
      <c r="G772" s="312"/>
      <c r="H772" s="312"/>
    </row>
    <row r="773" spans="4:8" s="264" customFormat="1" ht="12.75">
      <c r="D773" s="325"/>
      <c r="E773" s="312"/>
      <c r="F773" s="312"/>
      <c r="G773" s="312"/>
      <c r="H773" s="312"/>
    </row>
    <row r="774" spans="4:8" s="264" customFormat="1" ht="12.75">
      <c r="D774" s="325"/>
      <c r="E774" s="312"/>
      <c r="F774" s="312"/>
      <c r="G774" s="312"/>
      <c r="H774" s="312"/>
    </row>
    <row r="775" spans="4:8" s="264" customFormat="1" ht="12.75">
      <c r="D775" s="325"/>
      <c r="E775" s="312"/>
      <c r="F775" s="312"/>
      <c r="G775" s="312"/>
      <c r="H775" s="312"/>
    </row>
    <row r="776" spans="4:8" s="264" customFormat="1" ht="12.75">
      <c r="D776" s="325"/>
      <c r="E776" s="312"/>
      <c r="F776" s="312"/>
      <c r="G776" s="312"/>
      <c r="H776" s="312"/>
    </row>
    <row r="777" spans="4:8" s="264" customFormat="1" ht="12.75">
      <c r="D777" s="325"/>
      <c r="E777" s="312"/>
      <c r="F777" s="312"/>
      <c r="G777" s="312"/>
      <c r="H777" s="312"/>
    </row>
    <row r="778" spans="4:8" s="264" customFormat="1" ht="12.75">
      <c r="D778" s="325"/>
      <c r="E778" s="312"/>
      <c r="F778" s="312"/>
      <c r="G778" s="312"/>
      <c r="H778" s="312"/>
    </row>
    <row r="779" spans="4:8" s="264" customFormat="1" ht="12.75">
      <c r="D779" s="325"/>
      <c r="E779" s="312"/>
      <c r="F779" s="312"/>
      <c r="G779" s="312"/>
      <c r="H779" s="312"/>
    </row>
    <row r="780" spans="4:8" s="264" customFormat="1" ht="12.75">
      <c r="D780" s="325"/>
      <c r="E780" s="312"/>
      <c r="F780" s="312"/>
      <c r="G780" s="312"/>
      <c r="H780" s="312"/>
    </row>
    <row r="781" spans="4:8" s="264" customFormat="1" ht="12.75">
      <c r="D781" s="325"/>
      <c r="E781" s="312"/>
      <c r="F781" s="312"/>
      <c r="G781" s="312"/>
      <c r="H781" s="312"/>
    </row>
    <row r="782" spans="4:8" s="264" customFormat="1" ht="12.75">
      <c r="D782" s="325"/>
      <c r="E782" s="312"/>
      <c r="F782" s="312"/>
      <c r="G782" s="312"/>
      <c r="H782" s="312"/>
    </row>
    <row r="783" spans="4:8" s="264" customFormat="1" ht="12.75">
      <c r="D783" s="325"/>
      <c r="E783" s="312"/>
      <c r="F783" s="312"/>
      <c r="G783" s="312"/>
      <c r="H783" s="312"/>
    </row>
    <row r="784" spans="4:8" s="264" customFormat="1" ht="12.75">
      <c r="D784" s="325"/>
      <c r="E784" s="312"/>
      <c r="F784" s="312"/>
      <c r="G784" s="312"/>
      <c r="H784" s="312"/>
    </row>
    <row r="785" spans="4:8" s="264" customFormat="1" ht="12.75">
      <c r="D785" s="325"/>
      <c r="E785" s="312"/>
      <c r="F785" s="312"/>
      <c r="G785" s="312"/>
      <c r="H785" s="312"/>
    </row>
    <row r="786" spans="4:8" s="264" customFormat="1" ht="12.75">
      <c r="D786" s="325"/>
      <c r="E786" s="312"/>
      <c r="F786" s="312"/>
      <c r="G786" s="312"/>
      <c r="H786" s="312"/>
    </row>
    <row r="787" spans="4:8" s="264" customFormat="1" ht="12.75">
      <c r="D787" s="325"/>
      <c r="E787" s="312"/>
      <c r="F787" s="312"/>
      <c r="G787" s="312"/>
      <c r="H787" s="312"/>
    </row>
    <row r="788" spans="4:8" s="264" customFormat="1" ht="12.75">
      <c r="D788" s="325"/>
      <c r="E788" s="312"/>
      <c r="F788" s="312"/>
      <c r="G788" s="312"/>
      <c r="H788" s="312"/>
    </row>
    <row r="789" spans="4:8" s="264" customFormat="1" ht="12.75">
      <c r="D789" s="325"/>
      <c r="E789" s="312"/>
      <c r="F789" s="312"/>
      <c r="G789" s="312"/>
      <c r="H789" s="312"/>
    </row>
    <row r="790" spans="4:8" s="264" customFormat="1" ht="12.75">
      <c r="D790" s="325"/>
      <c r="E790" s="312"/>
      <c r="F790" s="312"/>
      <c r="G790" s="312"/>
      <c r="H790" s="312"/>
    </row>
    <row r="791" spans="4:8" s="264" customFormat="1" ht="12.75">
      <c r="D791" s="325"/>
      <c r="E791" s="312"/>
      <c r="F791" s="312"/>
      <c r="G791" s="312"/>
      <c r="H791" s="312"/>
    </row>
    <row r="792" spans="4:8" s="264" customFormat="1" ht="12.75">
      <c r="D792" s="325"/>
      <c r="E792" s="312"/>
      <c r="F792" s="312"/>
      <c r="G792" s="312"/>
      <c r="H792" s="312"/>
    </row>
    <row r="793" spans="4:8" s="264" customFormat="1" ht="12.75">
      <c r="D793" s="325"/>
      <c r="E793" s="312"/>
      <c r="F793" s="312"/>
      <c r="G793" s="312"/>
      <c r="H793" s="312"/>
    </row>
    <row r="794" spans="4:8" s="264" customFormat="1" ht="12.75">
      <c r="D794" s="325"/>
      <c r="E794" s="312"/>
      <c r="F794" s="312"/>
      <c r="G794" s="312"/>
      <c r="H794" s="312"/>
    </row>
    <row r="795" spans="4:8" s="264" customFormat="1" ht="12.75">
      <c r="D795" s="325"/>
      <c r="E795" s="312"/>
      <c r="F795" s="312"/>
      <c r="G795" s="312"/>
      <c r="H795" s="312"/>
    </row>
    <row r="796" spans="4:8" s="264" customFormat="1" ht="12.75">
      <c r="D796" s="325"/>
      <c r="E796" s="312"/>
      <c r="F796" s="312"/>
      <c r="G796" s="312"/>
      <c r="H796" s="312"/>
    </row>
    <row r="797" spans="4:8" s="264" customFormat="1" ht="12.75">
      <c r="D797" s="325"/>
      <c r="E797" s="312"/>
      <c r="F797" s="312"/>
      <c r="G797" s="312"/>
      <c r="H797" s="312"/>
    </row>
    <row r="798" spans="4:8" s="264" customFormat="1" ht="12.75">
      <c r="D798" s="325"/>
      <c r="E798" s="312"/>
      <c r="F798" s="312"/>
      <c r="G798" s="312"/>
      <c r="H798" s="312"/>
    </row>
    <row r="799" spans="4:8" s="264" customFormat="1" ht="12.75">
      <c r="D799" s="325"/>
      <c r="E799" s="312"/>
      <c r="F799" s="312"/>
      <c r="G799" s="312"/>
      <c r="H799" s="312"/>
    </row>
    <row r="800" spans="4:8" s="264" customFormat="1" ht="12.75">
      <c r="D800" s="325"/>
      <c r="E800" s="312"/>
      <c r="F800" s="312"/>
      <c r="G800" s="312"/>
      <c r="H800" s="312"/>
    </row>
    <row r="801" spans="4:8" s="264" customFormat="1" ht="12.75">
      <c r="D801" s="325"/>
      <c r="E801" s="312"/>
      <c r="F801" s="312"/>
      <c r="G801" s="312"/>
      <c r="H801" s="312"/>
    </row>
    <row r="802" spans="4:8" s="264" customFormat="1" ht="12.75">
      <c r="D802" s="325"/>
      <c r="E802" s="312"/>
      <c r="F802" s="312"/>
      <c r="G802" s="312"/>
      <c r="H802" s="312"/>
    </row>
    <row r="803" spans="4:8" s="264" customFormat="1" ht="12.75">
      <c r="D803" s="325"/>
      <c r="E803" s="312"/>
      <c r="F803" s="312"/>
      <c r="G803" s="312"/>
      <c r="H803" s="312"/>
    </row>
    <row r="804" spans="4:8" s="264" customFormat="1" ht="12.75">
      <c r="D804" s="325"/>
      <c r="E804" s="312"/>
      <c r="F804" s="312"/>
      <c r="G804" s="312"/>
      <c r="H804" s="312"/>
    </row>
    <row r="805" spans="4:8" s="264" customFormat="1" ht="12.75">
      <c r="D805" s="325"/>
      <c r="E805" s="312"/>
      <c r="F805" s="312"/>
      <c r="G805" s="312"/>
      <c r="H805" s="312"/>
    </row>
    <row r="806" spans="4:8" s="264" customFormat="1" ht="12.75">
      <c r="D806" s="325"/>
      <c r="E806" s="312"/>
      <c r="F806" s="312"/>
      <c r="G806" s="312"/>
      <c r="H806" s="312"/>
    </row>
    <row r="807" spans="4:8" s="264" customFormat="1" ht="12.75">
      <c r="D807" s="325"/>
      <c r="E807" s="312"/>
      <c r="F807" s="312"/>
      <c r="G807" s="312"/>
      <c r="H807" s="312"/>
    </row>
    <row r="808" spans="4:8" s="264" customFormat="1" ht="12.75">
      <c r="D808" s="325"/>
      <c r="E808" s="312"/>
      <c r="F808" s="312"/>
      <c r="G808" s="312"/>
      <c r="H808" s="312"/>
    </row>
    <row r="809" spans="4:8" s="264" customFormat="1" ht="12.75">
      <c r="D809" s="325"/>
      <c r="E809" s="312"/>
      <c r="F809" s="312"/>
      <c r="G809" s="312"/>
      <c r="H809" s="312"/>
    </row>
    <row r="810" spans="4:8" s="264" customFormat="1" ht="12.75">
      <c r="D810" s="325"/>
      <c r="E810" s="312"/>
      <c r="F810" s="312"/>
      <c r="G810" s="312"/>
      <c r="H810" s="312"/>
    </row>
    <row r="811" spans="4:8" s="264" customFormat="1" ht="12.75">
      <c r="D811" s="325"/>
      <c r="E811" s="312"/>
      <c r="F811" s="312"/>
      <c r="G811" s="312"/>
      <c r="H811" s="312"/>
    </row>
    <row r="812" spans="4:8" s="264" customFormat="1" ht="12.75">
      <c r="D812" s="325"/>
      <c r="E812" s="312"/>
      <c r="F812" s="312"/>
      <c r="G812" s="312"/>
      <c r="H812" s="312"/>
    </row>
    <row r="813" spans="4:8" s="264" customFormat="1" ht="12.75">
      <c r="D813" s="325"/>
      <c r="E813" s="312"/>
      <c r="F813" s="312"/>
      <c r="G813" s="312"/>
      <c r="H813" s="312"/>
    </row>
    <row r="814" spans="4:8" s="264" customFormat="1" ht="12.75">
      <c r="D814" s="325"/>
      <c r="E814" s="312"/>
      <c r="F814" s="312"/>
      <c r="G814" s="312"/>
      <c r="H814" s="312"/>
    </row>
    <row r="815" spans="4:8" s="264" customFormat="1" ht="12.75">
      <c r="D815" s="325"/>
      <c r="E815" s="312"/>
      <c r="F815" s="312"/>
      <c r="G815" s="312"/>
      <c r="H815" s="312"/>
    </row>
    <row r="816" spans="4:8" s="264" customFormat="1" ht="12.75">
      <c r="D816" s="325"/>
      <c r="E816" s="312"/>
      <c r="F816" s="312"/>
      <c r="G816" s="312"/>
      <c r="H816" s="312"/>
    </row>
    <row r="817" spans="4:8" s="264" customFormat="1" ht="12.75">
      <c r="D817" s="325"/>
      <c r="E817" s="312"/>
      <c r="F817" s="312"/>
      <c r="G817" s="312"/>
      <c r="H817" s="312"/>
    </row>
    <row r="818" spans="4:8" s="264" customFormat="1" ht="12.75">
      <c r="D818" s="325"/>
      <c r="E818" s="312"/>
      <c r="F818" s="312"/>
      <c r="G818" s="312"/>
      <c r="H818" s="312"/>
    </row>
    <row r="819" spans="4:8" s="264" customFormat="1" ht="12.75">
      <c r="D819" s="325"/>
      <c r="E819" s="312"/>
      <c r="F819" s="312"/>
      <c r="G819" s="312"/>
      <c r="H819" s="312"/>
    </row>
    <row r="820" spans="4:8" s="264" customFormat="1" ht="12.75">
      <c r="D820" s="325"/>
      <c r="E820" s="312"/>
      <c r="F820" s="312"/>
      <c r="G820" s="312"/>
      <c r="H820" s="312"/>
    </row>
    <row r="821" spans="4:8" s="264" customFormat="1" ht="12.75">
      <c r="D821" s="325"/>
      <c r="E821" s="312"/>
      <c r="F821" s="312"/>
      <c r="G821" s="312"/>
      <c r="H821" s="312"/>
    </row>
    <row r="822" spans="4:8" s="264" customFormat="1" ht="12.75">
      <c r="D822" s="325"/>
      <c r="E822" s="312"/>
      <c r="F822" s="312"/>
      <c r="G822" s="312"/>
      <c r="H822" s="312"/>
    </row>
    <row r="823" spans="4:8" s="264" customFormat="1" ht="12.75">
      <c r="D823" s="325"/>
      <c r="E823" s="312"/>
      <c r="F823" s="312"/>
      <c r="G823" s="312"/>
      <c r="H823" s="312"/>
    </row>
    <row r="824" spans="4:8" s="264" customFormat="1" ht="12.75">
      <c r="D824" s="325"/>
      <c r="E824" s="312"/>
      <c r="F824" s="312"/>
      <c r="G824" s="312"/>
      <c r="H824" s="312"/>
    </row>
    <row r="825" spans="4:8" s="264" customFormat="1" ht="12.75">
      <c r="D825" s="325"/>
      <c r="E825" s="312"/>
      <c r="F825" s="312"/>
      <c r="G825" s="312"/>
      <c r="H825" s="312"/>
    </row>
    <row r="826" spans="4:8" s="264" customFormat="1" ht="12.75">
      <c r="D826" s="325"/>
      <c r="E826" s="312"/>
      <c r="F826" s="312"/>
      <c r="G826" s="312"/>
      <c r="H826" s="312"/>
    </row>
    <row r="827" spans="4:8" s="264" customFormat="1" ht="12.75">
      <c r="D827" s="325"/>
      <c r="E827" s="312"/>
      <c r="F827" s="312"/>
      <c r="G827" s="312"/>
      <c r="H827" s="312"/>
    </row>
    <row r="828" spans="4:8" s="264" customFormat="1" ht="12.75">
      <c r="D828" s="325"/>
      <c r="E828" s="312"/>
      <c r="F828" s="312"/>
      <c r="G828" s="312"/>
      <c r="H828" s="312"/>
    </row>
    <row r="829" spans="4:8" s="264" customFormat="1" ht="12.75">
      <c r="D829" s="325"/>
      <c r="E829" s="312"/>
      <c r="F829" s="312"/>
      <c r="G829" s="312"/>
      <c r="H829" s="312"/>
    </row>
    <row r="830" spans="4:8" s="264" customFormat="1" ht="12.75">
      <c r="D830" s="325"/>
      <c r="E830" s="312"/>
      <c r="F830" s="312"/>
      <c r="G830" s="312"/>
      <c r="H830" s="312"/>
    </row>
    <row r="831" spans="4:8" s="264" customFormat="1" ht="12.75">
      <c r="D831" s="325"/>
      <c r="E831" s="312"/>
      <c r="F831" s="312"/>
      <c r="G831" s="312"/>
      <c r="H831" s="312"/>
    </row>
    <row r="832" spans="4:8" s="264" customFormat="1" ht="12.75">
      <c r="D832" s="325"/>
      <c r="E832" s="312"/>
      <c r="F832" s="312"/>
      <c r="G832" s="312"/>
      <c r="H832" s="312"/>
    </row>
    <row r="833" spans="4:8" s="264" customFormat="1" ht="12.75">
      <c r="D833" s="325"/>
      <c r="E833" s="312"/>
      <c r="F833" s="312"/>
      <c r="G833" s="312"/>
      <c r="H833" s="312"/>
    </row>
    <row r="834" spans="4:8" s="264" customFormat="1" ht="12.75">
      <c r="D834" s="325"/>
      <c r="E834" s="312"/>
      <c r="F834" s="312"/>
      <c r="G834" s="312"/>
      <c r="H834" s="312"/>
    </row>
    <row r="835" spans="4:8" s="264" customFormat="1" ht="12.75">
      <c r="D835" s="325"/>
      <c r="E835" s="312"/>
      <c r="F835" s="312"/>
      <c r="G835" s="312"/>
      <c r="H835" s="312"/>
    </row>
    <row r="836" spans="4:8" s="264" customFormat="1" ht="12.75">
      <c r="D836" s="325"/>
      <c r="E836" s="312"/>
      <c r="F836" s="312"/>
      <c r="G836" s="312"/>
      <c r="H836" s="312"/>
    </row>
    <row r="837" spans="4:8" s="264" customFormat="1" ht="12.75">
      <c r="D837" s="325"/>
      <c r="E837" s="312"/>
      <c r="F837" s="312"/>
      <c r="G837" s="312"/>
      <c r="H837" s="312"/>
    </row>
    <row r="838" spans="4:8" s="264" customFormat="1" ht="12.75">
      <c r="D838" s="325"/>
      <c r="E838" s="312"/>
      <c r="F838" s="312"/>
      <c r="G838" s="312"/>
      <c r="H838" s="312"/>
    </row>
    <row r="839" spans="4:8" s="264" customFormat="1" ht="12.75">
      <c r="D839" s="325"/>
      <c r="E839" s="312"/>
      <c r="F839" s="312"/>
      <c r="G839" s="312"/>
      <c r="H839" s="312"/>
    </row>
    <row r="840" spans="4:8" s="264" customFormat="1" ht="12.75">
      <c r="D840" s="325"/>
      <c r="E840" s="312"/>
      <c r="F840" s="312"/>
      <c r="G840" s="312"/>
      <c r="H840" s="312"/>
    </row>
    <row r="841" spans="4:8" s="264" customFormat="1" ht="12.75">
      <c r="D841" s="325"/>
      <c r="E841" s="312"/>
      <c r="F841" s="312"/>
      <c r="G841" s="312"/>
      <c r="H841" s="312"/>
    </row>
    <row r="842" spans="4:8" s="264" customFormat="1" ht="12.75">
      <c r="D842" s="325"/>
      <c r="E842" s="312"/>
      <c r="F842" s="312"/>
      <c r="G842" s="312"/>
      <c r="H842" s="312"/>
    </row>
    <row r="843" spans="4:8" s="264" customFormat="1" ht="12.75">
      <c r="D843" s="325"/>
      <c r="E843" s="312"/>
      <c r="F843" s="312"/>
      <c r="G843" s="312"/>
      <c r="H843" s="312"/>
    </row>
    <row r="844" spans="4:8" s="264" customFormat="1" ht="12.75">
      <c r="D844" s="325"/>
      <c r="E844" s="312"/>
      <c r="F844" s="312"/>
      <c r="G844" s="312"/>
      <c r="H844" s="312"/>
    </row>
    <row r="845" spans="4:8" s="264" customFormat="1" ht="12.75">
      <c r="D845" s="325"/>
      <c r="E845" s="312"/>
      <c r="F845" s="312"/>
      <c r="G845" s="312"/>
      <c r="H845" s="312"/>
    </row>
    <row r="846" spans="4:8" s="264" customFormat="1" ht="12.75">
      <c r="D846" s="325"/>
      <c r="E846" s="312"/>
      <c r="F846" s="312"/>
      <c r="G846" s="312"/>
      <c r="H846" s="312"/>
    </row>
    <row r="847" spans="4:8" s="264" customFormat="1" ht="12.75">
      <c r="D847" s="325"/>
      <c r="E847" s="312"/>
      <c r="F847" s="312"/>
      <c r="G847" s="312"/>
      <c r="H847" s="312"/>
    </row>
    <row r="848" spans="4:8" s="264" customFormat="1" ht="12.75">
      <c r="D848" s="325"/>
      <c r="E848" s="312"/>
      <c r="F848" s="312"/>
      <c r="G848" s="312"/>
      <c r="H848" s="312"/>
    </row>
    <row r="849" spans="4:8" s="264" customFormat="1" ht="12.75">
      <c r="D849" s="325"/>
      <c r="E849" s="312"/>
      <c r="F849" s="312"/>
      <c r="G849" s="312"/>
      <c r="H849" s="312"/>
    </row>
    <row r="850" spans="4:8" s="264" customFormat="1" ht="12.75">
      <c r="D850" s="325"/>
      <c r="E850" s="312"/>
      <c r="F850" s="312"/>
      <c r="G850" s="312"/>
      <c r="H850" s="312"/>
    </row>
    <row r="851" spans="4:8" s="264" customFormat="1" ht="12.75">
      <c r="D851" s="325"/>
      <c r="E851" s="312"/>
      <c r="F851" s="312"/>
      <c r="G851" s="312"/>
      <c r="H851" s="312"/>
    </row>
    <row r="852" spans="4:8" s="264" customFormat="1" ht="12.75">
      <c r="D852" s="325"/>
      <c r="E852" s="312"/>
      <c r="F852" s="312"/>
      <c r="G852" s="312"/>
      <c r="H852" s="312"/>
    </row>
    <row r="853" spans="4:8" s="264" customFormat="1" ht="12.75">
      <c r="D853" s="325"/>
      <c r="E853" s="312"/>
      <c r="F853" s="312"/>
      <c r="G853" s="312"/>
      <c r="H853" s="312"/>
    </row>
    <row r="854" spans="4:8" s="264" customFormat="1" ht="12.75">
      <c r="D854" s="325"/>
      <c r="E854" s="312"/>
      <c r="F854" s="312"/>
      <c r="G854" s="312"/>
      <c r="H854" s="312"/>
    </row>
    <row r="855" spans="4:8" s="264" customFormat="1" ht="12.75">
      <c r="D855" s="325"/>
      <c r="E855" s="312"/>
      <c r="F855" s="312"/>
      <c r="G855" s="312"/>
      <c r="H855" s="312"/>
    </row>
    <row r="856" spans="4:8" s="264" customFormat="1" ht="12.75">
      <c r="D856" s="325"/>
      <c r="E856" s="312"/>
      <c r="F856" s="312"/>
      <c r="G856" s="312"/>
      <c r="H856" s="312"/>
    </row>
    <row r="857" spans="4:8" s="264" customFormat="1" ht="12.75">
      <c r="D857" s="325"/>
      <c r="E857" s="312"/>
      <c r="F857" s="312"/>
      <c r="G857" s="312"/>
      <c r="H857" s="312"/>
    </row>
    <row r="858" spans="4:8" s="264" customFormat="1" ht="12.75">
      <c r="D858" s="325"/>
      <c r="E858" s="312"/>
      <c r="F858" s="312"/>
      <c r="G858" s="312"/>
      <c r="H858" s="312"/>
    </row>
    <row r="859" spans="4:8" s="264" customFormat="1" ht="12.75">
      <c r="D859" s="325"/>
      <c r="E859" s="312"/>
      <c r="F859" s="312"/>
      <c r="G859" s="312"/>
      <c r="H859" s="312"/>
    </row>
    <row r="860" spans="4:8" s="264" customFormat="1" ht="12.75">
      <c r="D860" s="325"/>
      <c r="E860" s="312"/>
      <c r="F860" s="312"/>
      <c r="G860" s="312"/>
      <c r="H860" s="312"/>
    </row>
    <row r="861" spans="4:8" s="264" customFormat="1" ht="12.75">
      <c r="D861" s="325"/>
      <c r="E861" s="312"/>
      <c r="F861" s="312"/>
      <c r="G861" s="312"/>
      <c r="H861" s="312"/>
    </row>
    <row r="862" spans="4:8" s="264" customFormat="1" ht="12.75">
      <c r="D862" s="325"/>
      <c r="E862" s="312"/>
      <c r="F862" s="312"/>
      <c r="G862" s="312"/>
      <c r="H862" s="312"/>
    </row>
    <row r="863" spans="4:8" s="264" customFormat="1" ht="12.75">
      <c r="D863" s="325"/>
      <c r="E863" s="312"/>
      <c r="F863" s="312"/>
      <c r="G863" s="312"/>
      <c r="H863" s="312"/>
    </row>
    <row r="864" spans="4:8" s="264" customFormat="1" ht="12.75">
      <c r="D864" s="325"/>
      <c r="E864" s="312"/>
      <c r="F864" s="312"/>
      <c r="G864" s="312"/>
      <c r="H864" s="312"/>
    </row>
    <row r="865" spans="4:8" s="264" customFormat="1" ht="12.75">
      <c r="D865" s="325"/>
      <c r="E865" s="312"/>
      <c r="F865" s="312"/>
      <c r="G865" s="312"/>
      <c r="H865" s="312"/>
    </row>
    <row r="866" spans="4:8" s="264" customFormat="1" ht="12.75">
      <c r="D866" s="325"/>
      <c r="E866" s="312"/>
      <c r="F866" s="312"/>
      <c r="G866" s="312"/>
      <c r="H866" s="312"/>
    </row>
    <row r="867" spans="4:8" s="264" customFormat="1" ht="12.75">
      <c r="D867" s="325"/>
      <c r="E867" s="312"/>
      <c r="F867" s="312"/>
      <c r="G867" s="312"/>
      <c r="H867" s="312"/>
    </row>
    <row r="868" spans="4:8" s="264" customFormat="1" ht="12.75">
      <c r="D868" s="325"/>
      <c r="E868" s="312"/>
      <c r="F868" s="312"/>
      <c r="G868" s="312"/>
      <c r="H868" s="312"/>
    </row>
    <row r="869" spans="4:8" s="264" customFormat="1" ht="12.75">
      <c r="D869" s="325"/>
      <c r="E869" s="312"/>
      <c r="F869" s="312"/>
      <c r="G869" s="312"/>
      <c r="H869" s="312"/>
    </row>
    <row r="870" spans="4:8" s="264" customFormat="1" ht="12.75">
      <c r="D870" s="325"/>
      <c r="E870" s="312"/>
      <c r="F870" s="312"/>
      <c r="G870" s="312"/>
      <c r="H870" s="312"/>
    </row>
    <row r="871" spans="4:8" s="264" customFormat="1" ht="12.75">
      <c r="D871" s="325"/>
      <c r="E871" s="312"/>
      <c r="F871" s="312"/>
      <c r="G871" s="312"/>
      <c r="H871" s="312"/>
    </row>
    <row r="872" spans="4:8" s="264" customFormat="1" ht="12.75">
      <c r="D872" s="325"/>
      <c r="E872" s="312"/>
      <c r="F872" s="312"/>
      <c r="G872" s="312"/>
      <c r="H872" s="312"/>
    </row>
    <row r="873" spans="4:8" s="264" customFormat="1" ht="12.75">
      <c r="D873" s="325"/>
      <c r="E873" s="312"/>
      <c r="F873" s="312"/>
      <c r="G873" s="312"/>
      <c r="H873" s="312"/>
    </row>
    <row r="874" spans="4:8" s="264" customFormat="1" ht="12.75">
      <c r="D874" s="325"/>
      <c r="E874" s="312"/>
      <c r="F874" s="312"/>
      <c r="G874" s="312"/>
      <c r="H874" s="312"/>
    </row>
    <row r="875" spans="4:8" s="264" customFormat="1" ht="12.75">
      <c r="D875" s="325"/>
      <c r="E875" s="312"/>
      <c r="F875" s="312"/>
      <c r="G875" s="312"/>
      <c r="H875" s="312"/>
    </row>
    <row r="876" spans="4:8" s="264" customFormat="1" ht="12.75">
      <c r="D876" s="325"/>
      <c r="E876" s="312"/>
      <c r="F876" s="312"/>
      <c r="G876" s="312"/>
      <c r="H876" s="312"/>
    </row>
    <row r="877" spans="4:8" s="264" customFormat="1" ht="12.75">
      <c r="D877" s="325"/>
      <c r="E877" s="312"/>
      <c r="F877" s="312"/>
      <c r="G877" s="312"/>
      <c r="H877" s="312"/>
    </row>
    <row r="878" spans="4:8" s="264" customFormat="1" ht="12.75">
      <c r="D878" s="325"/>
      <c r="E878" s="312"/>
      <c r="F878" s="312"/>
      <c r="G878" s="312"/>
      <c r="H878" s="312"/>
    </row>
    <row r="879" spans="4:8" s="264" customFormat="1" ht="12.75">
      <c r="D879" s="325"/>
      <c r="E879" s="312"/>
      <c r="F879" s="312"/>
      <c r="G879" s="312"/>
      <c r="H879" s="312"/>
    </row>
    <row r="880" spans="4:8" s="264" customFormat="1" ht="12.75">
      <c r="D880" s="325"/>
      <c r="E880" s="312"/>
      <c r="F880" s="312"/>
      <c r="G880" s="312"/>
      <c r="H880" s="312"/>
    </row>
    <row r="881" spans="4:8" s="264" customFormat="1" ht="12.75">
      <c r="D881" s="325"/>
      <c r="E881" s="312"/>
      <c r="F881" s="312"/>
      <c r="G881" s="312"/>
      <c r="H881" s="312"/>
    </row>
    <row r="882" spans="4:8" s="264" customFormat="1" ht="12.75">
      <c r="D882" s="325"/>
      <c r="E882" s="312"/>
      <c r="F882" s="312"/>
      <c r="G882" s="312"/>
      <c r="H882" s="312"/>
    </row>
    <row r="883" spans="4:8" s="264" customFormat="1" ht="12.75">
      <c r="D883" s="325"/>
      <c r="E883" s="312"/>
      <c r="F883" s="312"/>
      <c r="G883" s="312"/>
      <c r="H883" s="312"/>
    </row>
    <row r="884" spans="4:8" s="264" customFormat="1" ht="12.75">
      <c r="D884" s="325"/>
      <c r="E884" s="312"/>
      <c r="F884" s="312"/>
      <c r="G884" s="312"/>
      <c r="H884" s="312"/>
    </row>
    <row r="885" spans="4:8" s="264" customFormat="1" ht="12.75">
      <c r="D885" s="325"/>
      <c r="E885" s="312"/>
      <c r="F885" s="312"/>
      <c r="G885" s="312"/>
      <c r="H885" s="312"/>
    </row>
    <row r="886" spans="4:8" s="264" customFormat="1" ht="12.75">
      <c r="D886" s="325"/>
      <c r="E886" s="312"/>
      <c r="F886" s="312"/>
      <c r="G886" s="312"/>
      <c r="H886" s="312"/>
    </row>
    <row r="887" spans="4:8" s="264" customFormat="1" ht="12.75">
      <c r="D887" s="325"/>
      <c r="E887" s="312"/>
      <c r="F887" s="312"/>
      <c r="G887" s="312"/>
      <c r="H887" s="312"/>
    </row>
    <row r="888" spans="4:8" s="264" customFormat="1" ht="12.75">
      <c r="D888" s="325"/>
      <c r="E888" s="312"/>
      <c r="F888" s="312"/>
      <c r="G888" s="312"/>
      <c r="H888" s="312"/>
    </row>
    <row r="889" spans="4:8" s="264" customFormat="1" ht="12.75">
      <c r="D889" s="325"/>
      <c r="E889" s="312"/>
      <c r="F889" s="312"/>
      <c r="G889" s="312"/>
      <c r="H889" s="312"/>
    </row>
    <row r="890" spans="4:8" s="264" customFormat="1" ht="12.75">
      <c r="D890" s="325"/>
      <c r="E890" s="312"/>
      <c r="F890" s="312"/>
      <c r="G890" s="312"/>
      <c r="H890" s="312"/>
    </row>
    <row r="891" spans="4:8" s="264" customFormat="1" ht="12.75">
      <c r="D891" s="325"/>
      <c r="E891" s="312"/>
      <c r="F891" s="312"/>
      <c r="G891" s="312"/>
      <c r="H891" s="312"/>
    </row>
    <row r="892" spans="4:8" s="264" customFormat="1" ht="12.75">
      <c r="D892" s="325"/>
      <c r="E892" s="312"/>
      <c r="F892" s="312"/>
      <c r="G892" s="312"/>
      <c r="H892" s="312"/>
    </row>
    <row r="893" spans="4:8" s="264" customFormat="1" ht="12.75">
      <c r="D893" s="325"/>
      <c r="E893" s="312"/>
      <c r="F893" s="312"/>
      <c r="G893" s="312"/>
      <c r="H893" s="312"/>
    </row>
    <row r="894" spans="4:8" s="264" customFormat="1" ht="12.75">
      <c r="D894" s="325"/>
      <c r="E894" s="312"/>
      <c r="F894" s="312"/>
      <c r="G894" s="312"/>
      <c r="H894" s="312"/>
    </row>
    <row r="895" spans="4:8" s="264" customFormat="1" ht="12.75">
      <c r="D895" s="325"/>
      <c r="E895" s="312"/>
      <c r="F895" s="312"/>
      <c r="G895" s="312"/>
      <c r="H895" s="312"/>
    </row>
    <row r="896" spans="4:8" s="264" customFormat="1" ht="12.75">
      <c r="D896" s="325"/>
      <c r="E896" s="312"/>
      <c r="F896" s="312"/>
      <c r="G896" s="312"/>
      <c r="H896" s="312"/>
    </row>
    <row r="897" spans="4:8" s="264" customFormat="1" ht="12.75">
      <c r="D897" s="325"/>
      <c r="E897" s="312"/>
      <c r="F897" s="312"/>
      <c r="G897" s="312"/>
      <c r="H897" s="312"/>
    </row>
    <row r="898" spans="4:8" s="264" customFormat="1" ht="12.75">
      <c r="D898" s="325"/>
      <c r="E898" s="312"/>
      <c r="F898" s="312"/>
      <c r="G898" s="312"/>
      <c r="H898" s="312"/>
    </row>
    <row r="899" spans="4:8" s="264" customFormat="1" ht="12.75">
      <c r="D899" s="325"/>
      <c r="E899" s="312"/>
      <c r="F899" s="312"/>
      <c r="G899" s="312"/>
      <c r="H899" s="312"/>
    </row>
    <row r="900" spans="4:8" s="264" customFormat="1" ht="12.75">
      <c r="D900" s="325"/>
      <c r="E900" s="312"/>
      <c r="F900" s="312"/>
      <c r="G900" s="312"/>
      <c r="H900" s="312"/>
    </row>
    <row r="901" spans="4:8" s="264" customFormat="1" ht="12.75">
      <c r="D901" s="325"/>
      <c r="E901" s="312"/>
      <c r="F901" s="312"/>
      <c r="G901" s="312"/>
      <c r="H901" s="312"/>
    </row>
    <row r="902" spans="4:8" s="264" customFormat="1" ht="12.75">
      <c r="D902" s="325"/>
      <c r="E902" s="312"/>
      <c r="F902" s="312"/>
      <c r="G902" s="312"/>
      <c r="H902" s="312"/>
    </row>
    <row r="903" spans="4:8" s="264" customFormat="1" ht="12.75">
      <c r="D903" s="325"/>
      <c r="E903" s="312"/>
      <c r="F903" s="312"/>
      <c r="G903" s="312"/>
      <c r="H903" s="312"/>
    </row>
    <row r="904" spans="4:8" s="264" customFormat="1" ht="12.75">
      <c r="D904" s="325"/>
      <c r="E904" s="312"/>
      <c r="F904" s="312"/>
      <c r="G904" s="312"/>
      <c r="H904" s="312"/>
    </row>
    <row r="905" spans="4:8" s="264" customFormat="1" ht="12.75">
      <c r="D905" s="325"/>
      <c r="E905" s="312"/>
      <c r="F905" s="312"/>
      <c r="G905" s="312"/>
      <c r="H905" s="312"/>
    </row>
    <row r="906" spans="4:8" s="264" customFormat="1" ht="12.75">
      <c r="D906" s="325"/>
      <c r="E906" s="312"/>
      <c r="F906" s="312"/>
      <c r="G906" s="312"/>
      <c r="H906" s="312"/>
    </row>
    <row r="907" spans="4:8" s="264" customFormat="1" ht="12.75">
      <c r="D907" s="325"/>
      <c r="E907" s="312"/>
      <c r="F907" s="312"/>
      <c r="G907" s="312"/>
      <c r="H907" s="312"/>
    </row>
    <row r="908" spans="4:8" s="264" customFormat="1" ht="12.75">
      <c r="D908" s="325"/>
      <c r="E908" s="312"/>
      <c r="F908" s="312"/>
      <c r="G908" s="312"/>
      <c r="H908" s="312"/>
    </row>
    <row r="909" spans="4:8" s="264" customFormat="1" ht="12.75">
      <c r="D909" s="325"/>
      <c r="E909" s="312"/>
      <c r="F909" s="312"/>
      <c r="G909" s="312"/>
      <c r="H909" s="312"/>
    </row>
    <row r="910" spans="4:8" s="264" customFormat="1" ht="12.75">
      <c r="D910" s="325"/>
      <c r="E910" s="312"/>
      <c r="F910" s="312"/>
      <c r="G910" s="312"/>
      <c r="H910" s="312"/>
    </row>
    <row r="911" spans="4:8" s="264" customFormat="1" ht="12.75">
      <c r="D911" s="325"/>
      <c r="E911" s="312"/>
      <c r="F911" s="312"/>
      <c r="G911" s="312"/>
      <c r="H911" s="312"/>
    </row>
    <row r="912" spans="4:8" s="264" customFormat="1" ht="12.75">
      <c r="D912" s="325"/>
      <c r="E912" s="312"/>
      <c r="F912" s="312"/>
      <c r="G912" s="312"/>
      <c r="H912" s="312"/>
    </row>
    <row r="913" spans="4:8" s="264" customFormat="1" ht="12.75">
      <c r="D913" s="325"/>
      <c r="E913" s="312"/>
      <c r="F913" s="312"/>
      <c r="G913" s="312"/>
      <c r="H913" s="312"/>
    </row>
    <row r="914" spans="4:8" s="264" customFormat="1" ht="12.75">
      <c r="D914" s="325"/>
      <c r="E914" s="312"/>
      <c r="F914" s="312"/>
      <c r="G914" s="312"/>
      <c r="H914" s="312"/>
    </row>
    <row r="915" spans="4:8" s="264" customFormat="1" ht="12.75">
      <c r="D915" s="325"/>
      <c r="E915" s="312"/>
      <c r="F915" s="312"/>
      <c r="G915" s="312"/>
      <c r="H915" s="312"/>
    </row>
    <row r="916" spans="4:8" s="264" customFormat="1" ht="12.75">
      <c r="D916" s="325"/>
      <c r="E916" s="312"/>
      <c r="F916" s="312"/>
      <c r="G916" s="312"/>
      <c r="H916" s="312"/>
    </row>
    <row r="917" spans="4:8" s="264" customFormat="1" ht="12.75">
      <c r="D917" s="325"/>
      <c r="E917" s="312"/>
      <c r="F917" s="312"/>
      <c r="G917" s="312"/>
      <c r="H917" s="312"/>
    </row>
    <row r="918" spans="4:8" s="264" customFormat="1" ht="12.75">
      <c r="D918" s="325"/>
      <c r="E918" s="312"/>
      <c r="F918" s="312"/>
      <c r="G918" s="312"/>
      <c r="H918" s="312"/>
    </row>
    <row r="919" spans="4:8" s="264" customFormat="1" ht="12.75">
      <c r="D919" s="325"/>
      <c r="E919" s="312"/>
      <c r="F919" s="312"/>
      <c r="G919" s="312"/>
      <c r="H919" s="312"/>
    </row>
    <row r="920" spans="4:8" s="264" customFormat="1" ht="12.75">
      <c r="D920" s="325"/>
      <c r="E920" s="312"/>
      <c r="F920" s="312"/>
      <c r="G920" s="312"/>
      <c r="H920" s="312"/>
    </row>
    <row r="921" spans="4:8" s="264" customFormat="1" ht="12.75">
      <c r="D921" s="325"/>
      <c r="E921" s="312"/>
      <c r="F921" s="312"/>
      <c r="G921" s="312"/>
      <c r="H921" s="312"/>
    </row>
    <row r="922" spans="4:8" s="264" customFormat="1" ht="12.75">
      <c r="D922" s="325"/>
      <c r="E922" s="312"/>
      <c r="F922" s="312"/>
      <c r="G922" s="312"/>
      <c r="H922" s="312"/>
    </row>
    <row r="923" spans="4:8" s="264" customFormat="1" ht="12.75">
      <c r="D923" s="325"/>
      <c r="E923" s="312"/>
      <c r="F923" s="312"/>
      <c r="G923" s="312"/>
      <c r="H923" s="312"/>
    </row>
    <row r="924" spans="4:8" s="264" customFormat="1" ht="12.75">
      <c r="D924" s="325"/>
      <c r="E924" s="312"/>
      <c r="F924" s="312"/>
      <c r="G924" s="312"/>
      <c r="H924" s="312"/>
    </row>
    <row r="925" spans="4:8" s="264" customFormat="1" ht="12.75">
      <c r="D925" s="325"/>
      <c r="E925" s="312"/>
      <c r="F925" s="312"/>
      <c r="G925" s="312"/>
      <c r="H925" s="312"/>
    </row>
    <row r="926" spans="4:8" s="264" customFormat="1" ht="12.75">
      <c r="D926" s="325"/>
      <c r="E926" s="312"/>
      <c r="F926" s="312"/>
      <c r="G926" s="312"/>
      <c r="H926" s="312"/>
    </row>
    <row r="927" spans="4:8" s="264" customFormat="1" ht="12.75">
      <c r="D927" s="325"/>
      <c r="E927" s="312"/>
      <c r="F927" s="312"/>
      <c r="G927" s="312"/>
      <c r="H927" s="312"/>
    </row>
    <row r="928" spans="4:8" s="264" customFormat="1" ht="12.75">
      <c r="D928" s="325"/>
      <c r="E928" s="312"/>
      <c r="F928" s="312"/>
      <c r="G928" s="312"/>
      <c r="H928" s="312"/>
    </row>
    <row r="929" spans="4:8" s="264" customFormat="1" ht="12.75">
      <c r="D929" s="325"/>
      <c r="E929" s="312"/>
      <c r="F929" s="312"/>
      <c r="G929" s="312"/>
      <c r="H929" s="312"/>
    </row>
    <row r="930" spans="4:8" s="264" customFormat="1" ht="12.75">
      <c r="D930" s="325"/>
      <c r="E930" s="312"/>
      <c r="F930" s="312"/>
      <c r="G930" s="312"/>
      <c r="H930" s="312"/>
    </row>
    <row r="931" spans="4:8" s="264" customFormat="1" ht="12.75">
      <c r="D931" s="325"/>
      <c r="E931" s="312"/>
      <c r="F931" s="312"/>
      <c r="G931" s="312"/>
      <c r="H931" s="312"/>
    </row>
    <row r="932" spans="4:8" s="264" customFormat="1" ht="12.75">
      <c r="D932" s="325"/>
      <c r="E932" s="312"/>
      <c r="F932" s="312"/>
      <c r="G932" s="312"/>
      <c r="H932" s="312"/>
    </row>
    <row r="933" spans="4:8" s="264" customFormat="1" ht="12.75">
      <c r="D933" s="325"/>
      <c r="E933" s="312"/>
      <c r="F933" s="312"/>
      <c r="G933" s="312"/>
      <c r="H933" s="312"/>
    </row>
    <row r="934" spans="4:8" s="264" customFormat="1" ht="12.75">
      <c r="D934" s="325"/>
      <c r="E934" s="312"/>
      <c r="F934" s="312"/>
      <c r="G934" s="312"/>
      <c r="H934" s="312"/>
    </row>
    <row r="935" spans="4:8" s="264" customFormat="1" ht="12.75">
      <c r="D935" s="325"/>
      <c r="E935" s="312"/>
      <c r="F935" s="312"/>
      <c r="G935" s="312"/>
      <c r="H935" s="312"/>
    </row>
    <row r="936" spans="4:8" s="264" customFormat="1" ht="12.75">
      <c r="D936" s="325"/>
      <c r="E936" s="312"/>
      <c r="F936" s="312"/>
      <c r="G936" s="312"/>
      <c r="H936" s="312"/>
    </row>
    <row r="937" spans="4:8" s="264" customFormat="1" ht="12.75">
      <c r="D937" s="325"/>
      <c r="E937" s="312"/>
      <c r="F937" s="312"/>
      <c r="G937" s="312"/>
      <c r="H937" s="312"/>
    </row>
    <row r="938" spans="4:8" s="264" customFormat="1" ht="12.75">
      <c r="D938" s="325"/>
      <c r="E938" s="312"/>
      <c r="F938" s="312"/>
      <c r="G938" s="312"/>
      <c r="H938" s="312"/>
    </row>
    <row r="939" spans="4:8" s="264" customFormat="1" ht="12.75">
      <c r="D939" s="325"/>
      <c r="E939" s="312"/>
      <c r="F939" s="312"/>
      <c r="G939" s="312"/>
      <c r="H939" s="312"/>
    </row>
    <row r="940" spans="4:8" s="264" customFormat="1" ht="12.75">
      <c r="D940" s="325"/>
      <c r="E940" s="312"/>
      <c r="F940" s="312"/>
      <c r="G940" s="312"/>
      <c r="H940" s="312"/>
    </row>
    <row r="941" spans="4:8" s="264" customFormat="1" ht="12.75">
      <c r="D941" s="325"/>
      <c r="E941" s="312"/>
      <c r="F941" s="312"/>
      <c r="G941" s="312"/>
      <c r="H941" s="312"/>
    </row>
    <row r="942" spans="4:8" s="264" customFormat="1" ht="12.75">
      <c r="D942" s="325"/>
      <c r="E942" s="312"/>
      <c r="F942" s="312"/>
      <c r="G942" s="312"/>
      <c r="H942" s="312"/>
    </row>
    <row r="943" spans="4:8" s="264" customFormat="1" ht="12.75">
      <c r="D943" s="325"/>
      <c r="E943" s="312"/>
      <c r="F943" s="312"/>
      <c r="G943" s="312"/>
      <c r="H943" s="312"/>
    </row>
    <row r="944" spans="4:8" s="264" customFormat="1" ht="12.75">
      <c r="D944" s="325"/>
      <c r="E944" s="312"/>
      <c r="F944" s="312"/>
      <c r="G944" s="312"/>
      <c r="H944" s="312"/>
    </row>
    <row r="945" spans="4:8" s="264" customFormat="1" ht="12.75">
      <c r="D945" s="325"/>
      <c r="E945" s="312"/>
      <c r="F945" s="312"/>
      <c r="G945" s="312"/>
      <c r="H945" s="312"/>
    </row>
    <row r="946" spans="4:8" s="264" customFormat="1" ht="12.75">
      <c r="D946" s="325"/>
      <c r="E946" s="312"/>
      <c r="F946" s="312"/>
      <c r="G946" s="312"/>
      <c r="H946" s="312"/>
    </row>
    <row r="947" spans="4:8" s="264" customFormat="1" ht="12.75">
      <c r="D947" s="325"/>
      <c r="E947" s="312"/>
      <c r="F947" s="312"/>
      <c r="G947" s="312"/>
      <c r="H947" s="312"/>
    </row>
    <row r="948" spans="4:8" s="264" customFormat="1" ht="12.75">
      <c r="D948" s="325"/>
      <c r="E948" s="312"/>
      <c r="F948" s="312"/>
      <c r="G948" s="312"/>
      <c r="H948" s="312"/>
    </row>
    <row r="949" spans="4:8" s="264" customFormat="1" ht="12.75">
      <c r="D949" s="325"/>
      <c r="E949" s="312"/>
      <c r="F949" s="312"/>
      <c r="G949" s="312"/>
      <c r="H949" s="312"/>
    </row>
    <row r="950" spans="4:8" s="264" customFormat="1" ht="12.75">
      <c r="D950" s="325"/>
      <c r="E950" s="312"/>
      <c r="F950" s="312"/>
      <c r="G950" s="312"/>
      <c r="H950" s="312"/>
    </row>
    <row r="951" spans="4:8" s="264" customFormat="1" ht="12.75">
      <c r="D951" s="325"/>
      <c r="E951" s="312"/>
      <c r="F951" s="312"/>
      <c r="G951" s="312"/>
      <c r="H951" s="312"/>
    </row>
    <row r="952" spans="4:8" s="264" customFormat="1" ht="12.75">
      <c r="D952" s="325"/>
      <c r="E952" s="312"/>
      <c r="F952" s="312"/>
      <c r="G952" s="312"/>
      <c r="H952" s="312"/>
    </row>
    <row r="953" spans="4:8" s="264" customFormat="1" ht="12.75">
      <c r="D953" s="325"/>
      <c r="E953" s="312"/>
      <c r="F953" s="312"/>
      <c r="G953" s="312"/>
      <c r="H953" s="312"/>
    </row>
    <row r="954" spans="4:8" s="264" customFormat="1" ht="12.75">
      <c r="D954" s="325"/>
      <c r="E954" s="312"/>
      <c r="F954" s="312"/>
      <c r="G954" s="312"/>
      <c r="H954" s="312"/>
    </row>
    <row r="955" spans="4:8" s="264" customFormat="1" ht="12.75">
      <c r="D955" s="325"/>
      <c r="E955" s="312"/>
      <c r="F955" s="312"/>
      <c r="G955" s="312"/>
      <c r="H955" s="312"/>
    </row>
    <row r="956" spans="4:8" s="264" customFormat="1" ht="12.75">
      <c r="D956" s="325"/>
      <c r="E956" s="312"/>
      <c r="F956" s="312"/>
      <c r="G956" s="312"/>
      <c r="H956" s="312"/>
    </row>
    <row r="957" spans="4:8" s="264" customFormat="1" ht="12.75">
      <c r="D957" s="325"/>
      <c r="E957" s="312"/>
      <c r="F957" s="312"/>
      <c r="G957" s="312"/>
      <c r="H957" s="312"/>
    </row>
    <row r="958" spans="4:8" s="264" customFormat="1" ht="12.75">
      <c r="D958" s="325"/>
      <c r="E958" s="312"/>
      <c r="F958" s="312"/>
      <c r="G958" s="312"/>
      <c r="H958" s="312"/>
    </row>
    <row r="959" spans="4:8" s="264" customFormat="1" ht="12.75">
      <c r="D959" s="325"/>
      <c r="E959" s="312"/>
      <c r="F959" s="312"/>
      <c r="G959" s="312"/>
      <c r="H959" s="312"/>
    </row>
    <row r="960" spans="4:8" s="264" customFormat="1" ht="12.75">
      <c r="D960" s="325"/>
      <c r="E960" s="312"/>
      <c r="F960" s="312"/>
      <c r="G960" s="312"/>
      <c r="H960" s="312"/>
    </row>
    <row r="961" spans="4:8" s="264" customFormat="1" ht="12.75">
      <c r="D961" s="325"/>
      <c r="E961" s="312"/>
      <c r="F961" s="312"/>
      <c r="G961" s="312"/>
      <c r="H961" s="312"/>
    </row>
    <row r="962" spans="4:8" s="264" customFormat="1" ht="12.75">
      <c r="D962" s="325"/>
      <c r="E962" s="312"/>
      <c r="F962" s="312"/>
      <c r="G962" s="312"/>
      <c r="H962" s="312"/>
    </row>
    <row r="963" spans="4:8" s="264" customFormat="1" ht="12.75">
      <c r="D963" s="325"/>
      <c r="E963" s="312"/>
      <c r="F963" s="312"/>
      <c r="G963" s="312"/>
      <c r="H963" s="312"/>
    </row>
    <row r="964" spans="4:8" s="264" customFormat="1" ht="12.75">
      <c r="D964" s="325"/>
      <c r="E964" s="312"/>
      <c r="F964" s="312"/>
      <c r="G964" s="312"/>
      <c r="H964" s="312"/>
    </row>
    <row r="965" spans="4:8" s="264" customFormat="1" ht="12.75">
      <c r="D965" s="325"/>
      <c r="E965" s="312"/>
      <c r="F965" s="312"/>
      <c r="G965" s="312"/>
      <c r="H965" s="312"/>
    </row>
    <row r="966" spans="4:8" s="264" customFormat="1" ht="12.75">
      <c r="D966" s="325"/>
      <c r="E966" s="312"/>
      <c r="F966" s="312"/>
      <c r="G966" s="312"/>
      <c r="H966" s="312"/>
    </row>
    <row r="967" spans="4:8" s="264" customFormat="1" ht="12.75">
      <c r="D967" s="325"/>
      <c r="E967" s="312"/>
      <c r="F967" s="312"/>
      <c r="G967" s="312"/>
      <c r="H967" s="312"/>
    </row>
    <row r="968" spans="4:8" s="264" customFormat="1" ht="12.75">
      <c r="D968" s="325"/>
      <c r="E968" s="312"/>
      <c r="F968" s="312"/>
      <c r="G968" s="312"/>
      <c r="H968" s="312"/>
    </row>
    <row r="969" spans="4:8" s="264" customFormat="1" ht="12.75">
      <c r="D969" s="325"/>
      <c r="E969" s="312"/>
      <c r="F969" s="312"/>
      <c r="G969" s="312"/>
      <c r="H969" s="312"/>
    </row>
    <row r="970" spans="4:8" s="264" customFormat="1" ht="12.75">
      <c r="D970" s="325"/>
      <c r="E970" s="312"/>
      <c r="F970" s="312"/>
      <c r="G970" s="312"/>
      <c r="H970" s="312"/>
    </row>
    <row r="971" spans="4:8" s="264" customFormat="1" ht="12.75">
      <c r="D971" s="325"/>
      <c r="E971" s="312"/>
      <c r="F971" s="312"/>
      <c r="G971" s="312"/>
      <c r="H971" s="312"/>
    </row>
    <row r="972" spans="4:8" s="264" customFormat="1" ht="12.75">
      <c r="D972" s="325"/>
      <c r="E972" s="312"/>
      <c r="F972" s="312"/>
      <c r="G972" s="312"/>
      <c r="H972" s="312"/>
    </row>
    <row r="973" spans="4:8" s="264" customFormat="1" ht="12.75">
      <c r="D973" s="325"/>
      <c r="E973" s="312"/>
      <c r="F973" s="312"/>
      <c r="G973" s="312"/>
      <c r="H973" s="312"/>
    </row>
    <row r="974" spans="4:8" s="264" customFormat="1" ht="12.75">
      <c r="D974" s="325"/>
      <c r="E974" s="312"/>
      <c r="F974" s="312"/>
      <c r="G974" s="312"/>
      <c r="H974" s="312"/>
    </row>
    <row r="975" spans="4:8" s="264" customFormat="1" ht="12.75">
      <c r="D975" s="325"/>
      <c r="E975" s="312"/>
      <c r="F975" s="312"/>
      <c r="G975" s="312"/>
      <c r="H975" s="312"/>
    </row>
    <row r="976" spans="4:8" s="264" customFormat="1" ht="12.75">
      <c r="D976" s="325"/>
      <c r="E976" s="312"/>
      <c r="F976" s="312"/>
      <c r="G976" s="312"/>
      <c r="H976" s="312"/>
    </row>
    <row r="977" spans="4:8" s="264" customFormat="1" ht="12.75">
      <c r="D977" s="325"/>
      <c r="E977" s="312"/>
      <c r="F977" s="312"/>
      <c r="G977" s="312"/>
      <c r="H977" s="312"/>
    </row>
    <row r="978" spans="4:8" s="264" customFormat="1" ht="12.75">
      <c r="D978" s="325"/>
      <c r="E978" s="312"/>
      <c r="F978" s="312"/>
      <c r="G978" s="312"/>
      <c r="H978" s="312"/>
    </row>
    <row r="979" spans="4:8" s="264" customFormat="1" ht="12.75">
      <c r="D979" s="325"/>
      <c r="E979" s="312"/>
      <c r="F979" s="312"/>
      <c r="G979" s="312"/>
      <c r="H979" s="312"/>
    </row>
    <row r="980" spans="4:8" s="264" customFormat="1" ht="12.75">
      <c r="D980" s="325"/>
      <c r="E980" s="312"/>
      <c r="F980" s="312"/>
      <c r="G980" s="312"/>
      <c r="H980" s="312"/>
    </row>
    <row r="981" spans="4:8" s="264" customFormat="1" ht="12.75">
      <c r="D981" s="325"/>
      <c r="E981" s="312"/>
      <c r="F981" s="312"/>
      <c r="G981" s="312"/>
      <c r="H981" s="312"/>
    </row>
    <row r="982" spans="4:8" s="264" customFormat="1" ht="12.75">
      <c r="D982" s="325"/>
      <c r="E982" s="312"/>
      <c r="F982" s="312"/>
      <c r="G982" s="312"/>
      <c r="H982" s="312"/>
    </row>
    <row r="983" spans="4:8" s="264" customFormat="1" ht="12.75">
      <c r="D983" s="325"/>
      <c r="E983" s="312"/>
      <c r="F983" s="312"/>
      <c r="G983" s="312"/>
      <c r="H983" s="312"/>
    </row>
    <row r="984" spans="4:8" s="264" customFormat="1" ht="12.75">
      <c r="D984" s="325"/>
      <c r="E984" s="312"/>
      <c r="F984" s="312"/>
      <c r="G984" s="312"/>
      <c r="H984" s="312"/>
    </row>
    <row r="985" spans="4:8" s="264" customFormat="1" ht="12.75">
      <c r="D985" s="325"/>
      <c r="E985" s="312"/>
      <c r="F985" s="312"/>
      <c r="G985" s="312"/>
      <c r="H985" s="312"/>
    </row>
    <row r="986" spans="4:8" s="264" customFormat="1" ht="12.75">
      <c r="D986" s="325"/>
      <c r="E986" s="312"/>
      <c r="F986" s="312"/>
      <c r="G986" s="312"/>
      <c r="H986" s="312"/>
    </row>
    <row r="987" spans="4:8" s="264" customFormat="1" ht="12.75">
      <c r="D987" s="325"/>
      <c r="E987" s="312"/>
      <c r="F987" s="312"/>
      <c r="G987" s="312"/>
      <c r="H987" s="312"/>
    </row>
    <row r="988" spans="4:8" s="264" customFormat="1" ht="12.75">
      <c r="D988" s="325"/>
      <c r="E988" s="312"/>
      <c r="F988" s="312"/>
      <c r="G988" s="312"/>
      <c r="H988" s="312"/>
    </row>
    <row r="989" spans="4:8" s="264" customFormat="1" ht="12.75">
      <c r="D989" s="325"/>
      <c r="E989" s="312"/>
      <c r="F989" s="312"/>
      <c r="G989" s="312"/>
      <c r="H989" s="312"/>
    </row>
    <row r="990" spans="4:8" s="264" customFormat="1" ht="12.75">
      <c r="D990" s="325"/>
      <c r="E990" s="312"/>
      <c r="F990" s="312"/>
      <c r="G990" s="312"/>
      <c r="H990" s="312"/>
    </row>
    <row r="991" spans="4:8" s="264" customFormat="1" ht="12.75">
      <c r="D991" s="325"/>
      <c r="E991" s="312"/>
      <c r="F991" s="312"/>
      <c r="G991" s="312"/>
      <c r="H991" s="312"/>
    </row>
    <row r="992" spans="4:8" s="264" customFormat="1" ht="12.75">
      <c r="D992" s="325"/>
      <c r="E992" s="312"/>
      <c r="F992" s="312"/>
      <c r="G992" s="312"/>
      <c r="H992" s="312"/>
    </row>
    <row r="993" spans="4:8" s="264" customFormat="1" ht="12.75">
      <c r="D993" s="325"/>
      <c r="E993" s="312"/>
      <c r="F993" s="312"/>
      <c r="G993" s="312"/>
      <c r="H993" s="312"/>
    </row>
    <row r="994" spans="4:8" s="264" customFormat="1" ht="12.75">
      <c r="D994" s="325"/>
      <c r="E994" s="312"/>
      <c r="F994" s="312"/>
      <c r="G994" s="312"/>
      <c r="H994" s="312"/>
    </row>
    <row r="995" spans="4:8" s="264" customFormat="1" ht="12.75">
      <c r="D995" s="325"/>
      <c r="E995" s="312"/>
      <c r="F995" s="312"/>
      <c r="G995" s="312"/>
      <c r="H995" s="312"/>
    </row>
    <row r="996" spans="4:8" s="264" customFormat="1" ht="12.75">
      <c r="D996" s="325"/>
      <c r="E996" s="312"/>
      <c r="F996" s="312"/>
      <c r="G996" s="312"/>
      <c r="H996" s="312"/>
    </row>
    <row r="997" spans="4:8" s="264" customFormat="1" ht="12.75">
      <c r="D997" s="325"/>
      <c r="E997" s="312"/>
      <c r="F997" s="312"/>
      <c r="G997" s="312"/>
      <c r="H997" s="312"/>
    </row>
    <row r="998" spans="4:8" s="264" customFormat="1" ht="12.75">
      <c r="D998" s="325"/>
      <c r="E998" s="312"/>
      <c r="F998" s="312"/>
      <c r="G998" s="312"/>
      <c r="H998" s="312"/>
    </row>
    <row r="999" spans="4:8" s="264" customFormat="1" ht="12.75">
      <c r="D999" s="325"/>
      <c r="E999" s="312"/>
      <c r="F999" s="312"/>
      <c r="G999" s="312"/>
      <c r="H999" s="312"/>
    </row>
    <row r="1000" spans="4:8" s="264" customFormat="1" ht="12.75">
      <c r="D1000" s="325"/>
      <c r="E1000" s="312"/>
      <c r="F1000" s="312"/>
      <c r="G1000" s="312"/>
      <c r="H1000" s="312"/>
    </row>
    <row r="1001" spans="4:8" s="264" customFormat="1" ht="12.75">
      <c r="D1001" s="325"/>
      <c r="E1001" s="312"/>
      <c r="F1001" s="312"/>
      <c r="G1001" s="312"/>
      <c r="H1001" s="312"/>
    </row>
    <row r="1002" spans="4:8" s="264" customFormat="1" ht="12.75">
      <c r="D1002" s="325"/>
      <c r="E1002" s="312"/>
      <c r="F1002" s="312"/>
      <c r="G1002" s="312"/>
      <c r="H1002" s="312"/>
    </row>
    <row r="1003" spans="4:8" s="264" customFormat="1" ht="12.75">
      <c r="D1003" s="325"/>
      <c r="E1003" s="312"/>
      <c r="F1003" s="312"/>
      <c r="G1003" s="312"/>
      <c r="H1003" s="312"/>
    </row>
    <row r="1004" spans="4:8" s="264" customFormat="1" ht="12.75">
      <c r="D1004" s="325"/>
      <c r="E1004" s="312"/>
      <c r="F1004" s="312"/>
      <c r="G1004" s="312"/>
      <c r="H1004" s="312"/>
    </row>
    <row r="1005" spans="4:8" s="264" customFormat="1" ht="12.75">
      <c r="D1005" s="325"/>
      <c r="E1005" s="312"/>
      <c r="F1005" s="312"/>
      <c r="G1005" s="312"/>
      <c r="H1005" s="312"/>
    </row>
    <row r="1006" spans="4:8" s="264" customFormat="1" ht="12.75">
      <c r="D1006" s="325"/>
      <c r="E1006" s="312"/>
      <c r="F1006" s="312"/>
      <c r="G1006" s="312"/>
      <c r="H1006" s="312"/>
    </row>
    <row r="1007" spans="4:8" s="264" customFormat="1" ht="12.75">
      <c r="D1007" s="325"/>
      <c r="E1007" s="312"/>
      <c r="F1007" s="312"/>
      <c r="G1007" s="312"/>
      <c r="H1007" s="312"/>
    </row>
    <row r="1008" spans="4:8" s="264" customFormat="1" ht="12.75">
      <c r="D1008" s="325"/>
      <c r="E1008" s="312"/>
      <c r="F1008" s="312"/>
      <c r="G1008" s="312"/>
      <c r="H1008" s="312"/>
    </row>
    <row r="1009" spans="4:8" s="264" customFormat="1" ht="12.75">
      <c r="D1009" s="325"/>
      <c r="E1009" s="312"/>
      <c r="F1009" s="312"/>
      <c r="G1009" s="312"/>
      <c r="H1009" s="312"/>
    </row>
    <row r="1010" spans="4:8" s="264" customFormat="1" ht="12.75">
      <c r="D1010" s="325"/>
      <c r="E1010" s="312"/>
      <c r="F1010" s="312"/>
      <c r="G1010" s="312"/>
      <c r="H1010" s="312"/>
    </row>
    <row r="1011" spans="4:8" s="264" customFormat="1" ht="12.75">
      <c r="D1011" s="325"/>
      <c r="E1011" s="312"/>
      <c r="F1011" s="312"/>
      <c r="G1011" s="312"/>
      <c r="H1011" s="312"/>
    </row>
    <row r="1012" spans="4:8" s="264" customFormat="1" ht="12.75">
      <c r="D1012" s="325"/>
      <c r="E1012" s="312"/>
      <c r="F1012" s="312"/>
      <c r="G1012" s="312"/>
      <c r="H1012" s="312"/>
    </row>
    <row r="1013" spans="4:8" s="264" customFormat="1" ht="12.75">
      <c r="D1013" s="325"/>
      <c r="E1013" s="312"/>
      <c r="F1013" s="312"/>
      <c r="G1013" s="312"/>
      <c r="H1013" s="312"/>
    </row>
    <row r="1014" spans="4:8" s="264" customFormat="1" ht="12.75">
      <c r="D1014" s="325"/>
      <c r="E1014" s="312"/>
      <c r="F1014" s="312"/>
      <c r="G1014" s="312"/>
      <c r="H1014" s="312"/>
    </row>
    <row r="1015" spans="4:8" s="264" customFormat="1" ht="12.75">
      <c r="D1015" s="325"/>
      <c r="E1015" s="312"/>
      <c r="F1015" s="312"/>
      <c r="G1015" s="312"/>
      <c r="H1015" s="312"/>
    </row>
    <row r="1016" spans="4:8" s="264" customFormat="1" ht="12.75">
      <c r="D1016" s="325"/>
      <c r="E1016" s="312"/>
      <c r="F1016" s="312"/>
      <c r="G1016" s="312"/>
      <c r="H1016" s="312"/>
    </row>
    <row r="1017" spans="4:8" s="264" customFormat="1" ht="12.75">
      <c r="D1017" s="325"/>
      <c r="E1017" s="312"/>
      <c r="F1017" s="312"/>
      <c r="G1017" s="312"/>
      <c r="H1017" s="312"/>
    </row>
    <row r="1018" spans="4:8" s="264" customFormat="1" ht="12.75">
      <c r="D1018" s="325"/>
      <c r="E1018" s="312"/>
      <c r="F1018" s="312"/>
      <c r="G1018" s="312"/>
      <c r="H1018" s="312"/>
    </row>
    <row r="1019" spans="4:8" s="264" customFormat="1" ht="12.75">
      <c r="D1019" s="325"/>
      <c r="E1019" s="312"/>
      <c r="F1019" s="312"/>
      <c r="G1019" s="312"/>
      <c r="H1019" s="312"/>
    </row>
    <row r="1020" spans="4:8" s="264" customFormat="1" ht="12.75">
      <c r="D1020" s="325"/>
      <c r="E1020" s="312"/>
      <c r="F1020" s="312"/>
      <c r="G1020" s="312"/>
      <c r="H1020" s="312"/>
    </row>
    <row r="1021" spans="4:8" s="264" customFormat="1" ht="12.75">
      <c r="D1021" s="325"/>
      <c r="E1021" s="312"/>
      <c r="F1021" s="312"/>
      <c r="G1021" s="312"/>
      <c r="H1021" s="312"/>
    </row>
    <row r="1022" spans="4:8" s="264" customFormat="1" ht="12.75">
      <c r="D1022" s="325"/>
      <c r="E1022" s="312"/>
      <c r="F1022" s="312"/>
      <c r="G1022" s="312"/>
      <c r="H1022" s="312"/>
    </row>
    <row r="1023" spans="4:8" s="264" customFormat="1" ht="12.75">
      <c r="D1023" s="325"/>
      <c r="E1023" s="312"/>
      <c r="F1023" s="312"/>
      <c r="G1023" s="312"/>
      <c r="H1023" s="312"/>
    </row>
    <row r="1024" spans="4:8" s="264" customFormat="1" ht="12.75">
      <c r="D1024" s="325"/>
      <c r="E1024" s="312"/>
      <c r="F1024" s="312"/>
      <c r="G1024" s="312"/>
      <c r="H1024" s="312"/>
    </row>
    <row r="1025" spans="4:8" s="264" customFormat="1" ht="12.75">
      <c r="D1025" s="325"/>
      <c r="E1025" s="312"/>
      <c r="F1025" s="312"/>
      <c r="G1025" s="312"/>
      <c r="H1025" s="312"/>
    </row>
    <row r="1026" spans="4:8" s="264" customFormat="1" ht="12.75">
      <c r="D1026" s="325"/>
      <c r="E1026" s="312"/>
      <c r="F1026" s="312"/>
      <c r="G1026" s="312"/>
      <c r="H1026" s="312"/>
    </row>
    <row r="1027" spans="4:8" s="264" customFormat="1" ht="12.75">
      <c r="D1027" s="325"/>
      <c r="E1027" s="312"/>
      <c r="F1027" s="312"/>
      <c r="G1027" s="312"/>
      <c r="H1027" s="312"/>
    </row>
    <row r="1028" spans="4:8" s="264" customFormat="1" ht="12.75">
      <c r="D1028" s="325"/>
      <c r="E1028" s="312"/>
      <c r="F1028" s="312"/>
      <c r="G1028" s="312"/>
      <c r="H1028" s="312"/>
    </row>
    <row r="1029" spans="4:8" s="264" customFormat="1" ht="12.75">
      <c r="D1029" s="325"/>
      <c r="E1029" s="312"/>
      <c r="F1029" s="312"/>
      <c r="G1029" s="312"/>
      <c r="H1029" s="312"/>
    </row>
    <row r="1030" spans="4:8" s="264" customFormat="1" ht="12.75">
      <c r="D1030" s="325"/>
      <c r="E1030" s="312"/>
      <c r="F1030" s="312"/>
      <c r="G1030" s="312"/>
      <c r="H1030" s="312"/>
    </row>
    <row r="1031" spans="4:8" s="264" customFormat="1" ht="12.75">
      <c r="D1031" s="325"/>
      <c r="E1031" s="312"/>
      <c r="F1031" s="312"/>
      <c r="G1031" s="312"/>
      <c r="H1031" s="312"/>
    </row>
    <row r="1032" spans="4:8" s="264" customFormat="1" ht="12.75">
      <c r="D1032" s="325"/>
      <c r="E1032" s="312"/>
      <c r="F1032" s="312"/>
      <c r="G1032" s="312"/>
      <c r="H1032" s="312"/>
    </row>
    <row r="1033" spans="4:8" s="264" customFormat="1" ht="12.75">
      <c r="D1033" s="325"/>
      <c r="E1033" s="312"/>
      <c r="F1033" s="312"/>
      <c r="G1033" s="312"/>
      <c r="H1033" s="312"/>
    </row>
    <row r="1034" spans="4:8" s="264" customFormat="1" ht="12.75">
      <c r="D1034" s="325"/>
      <c r="E1034" s="312"/>
      <c r="F1034" s="312"/>
      <c r="G1034" s="312"/>
      <c r="H1034" s="312"/>
    </row>
    <row r="1035" spans="4:8" s="264" customFormat="1" ht="12.75">
      <c r="D1035" s="325"/>
      <c r="E1035" s="312"/>
      <c r="F1035" s="312"/>
      <c r="G1035" s="312"/>
      <c r="H1035" s="312"/>
    </row>
    <row r="1036" spans="4:8" s="264" customFormat="1" ht="12.75">
      <c r="D1036" s="325"/>
      <c r="E1036" s="312"/>
      <c r="F1036" s="312"/>
      <c r="G1036" s="312"/>
      <c r="H1036" s="312"/>
    </row>
    <row r="1037" spans="4:8" s="264" customFormat="1" ht="12.75">
      <c r="D1037" s="325"/>
      <c r="E1037" s="312"/>
      <c r="F1037" s="312"/>
      <c r="G1037" s="312"/>
      <c r="H1037" s="312"/>
    </row>
    <row r="1038" spans="4:8" s="264" customFormat="1" ht="12.75">
      <c r="D1038" s="325"/>
      <c r="E1038" s="312"/>
      <c r="F1038" s="312"/>
      <c r="G1038" s="312"/>
      <c r="H1038" s="312"/>
    </row>
    <row r="1039" spans="4:8" s="264" customFormat="1" ht="12.75">
      <c r="D1039" s="325"/>
      <c r="E1039" s="312"/>
      <c r="F1039" s="312"/>
      <c r="G1039" s="312"/>
      <c r="H1039" s="312"/>
    </row>
    <row r="1040" spans="4:8" s="264" customFormat="1" ht="12.75">
      <c r="D1040" s="325"/>
      <c r="E1040" s="312"/>
      <c r="F1040" s="312"/>
      <c r="G1040" s="312"/>
      <c r="H1040" s="312"/>
    </row>
    <row r="1041" spans="4:8" s="264" customFormat="1" ht="12.75">
      <c r="D1041" s="325"/>
      <c r="E1041" s="312"/>
      <c r="F1041" s="312"/>
      <c r="G1041" s="312"/>
      <c r="H1041" s="312"/>
    </row>
    <row r="1042" spans="4:8" s="264" customFormat="1" ht="12.75">
      <c r="D1042" s="325"/>
      <c r="E1042" s="312"/>
      <c r="F1042" s="312"/>
      <c r="G1042" s="312"/>
      <c r="H1042" s="312"/>
    </row>
    <row r="1043" spans="4:8" s="264" customFormat="1" ht="12.75">
      <c r="D1043" s="325"/>
      <c r="E1043" s="312"/>
      <c r="F1043" s="312"/>
      <c r="G1043" s="312"/>
      <c r="H1043" s="312"/>
    </row>
    <row r="1044" spans="4:8" s="264" customFormat="1" ht="12.75">
      <c r="D1044" s="325"/>
      <c r="E1044" s="312"/>
      <c r="F1044" s="312"/>
      <c r="G1044" s="312"/>
      <c r="H1044" s="312"/>
    </row>
    <row r="1045" spans="4:8" s="264" customFormat="1" ht="12.75">
      <c r="D1045" s="325"/>
      <c r="E1045" s="312"/>
      <c r="F1045" s="312"/>
      <c r="G1045" s="312"/>
      <c r="H1045" s="312"/>
    </row>
    <row r="1046" spans="4:8" s="264" customFormat="1" ht="12.75">
      <c r="D1046" s="325"/>
      <c r="E1046" s="312"/>
      <c r="F1046" s="312"/>
      <c r="G1046" s="312"/>
      <c r="H1046" s="312"/>
    </row>
    <row r="1047" spans="4:8" s="264" customFormat="1" ht="12.75">
      <c r="D1047" s="325"/>
      <c r="E1047" s="312"/>
      <c r="F1047" s="312"/>
      <c r="G1047" s="312"/>
      <c r="H1047" s="312"/>
    </row>
    <row r="1048" spans="4:8" s="264" customFormat="1" ht="12.75">
      <c r="D1048" s="325"/>
      <c r="E1048" s="312"/>
      <c r="F1048" s="312"/>
      <c r="G1048" s="312"/>
      <c r="H1048" s="312"/>
    </row>
    <row r="1049" spans="4:8" s="264" customFormat="1" ht="12.75">
      <c r="D1049" s="325"/>
      <c r="E1049" s="312"/>
      <c r="F1049" s="312"/>
      <c r="G1049" s="312"/>
      <c r="H1049" s="312"/>
    </row>
    <row r="1050" spans="4:8" s="264" customFormat="1" ht="12.75">
      <c r="D1050" s="325"/>
      <c r="E1050" s="312"/>
      <c r="F1050" s="312"/>
      <c r="G1050" s="312"/>
      <c r="H1050" s="312"/>
    </row>
    <row r="1051" spans="4:8" s="264" customFormat="1" ht="12.75">
      <c r="D1051" s="325"/>
      <c r="E1051" s="312"/>
      <c r="F1051" s="312"/>
      <c r="G1051" s="312"/>
      <c r="H1051" s="312"/>
    </row>
    <row r="1052" spans="4:8" s="264" customFormat="1" ht="12.75">
      <c r="D1052" s="325"/>
      <c r="E1052" s="312"/>
      <c r="F1052" s="312"/>
      <c r="G1052" s="312"/>
      <c r="H1052" s="312"/>
    </row>
    <row r="1053" spans="4:8" s="264" customFormat="1" ht="12.75">
      <c r="D1053" s="325"/>
      <c r="E1053" s="312"/>
      <c r="F1053" s="312"/>
      <c r="G1053" s="312"/>
      <c r="H1053" s="312"/>
    </row>
    <row r="1054" spans="4:8" s="264" customFormat="1" ht="12.75">
      <c r="D1054" s="325"/>
      <c r="E1054" s="312"/>
      <c r="F1054" s="312"/>
      <c r="G1054" s="312"/>
      <c r="H1054" s="312"/>
    </row>
    <row r="1055" spans="4:8" s="264" customFormat="1" ht="12.75">
      <c r="D1055" s="325"/>
      <c r="E1055" s="312"/>
      <c r="F1055" s="312"/>
      <c r="G1055" s="312"/>
      <c r="H1055" s="312"/>
    </row>
    <row r="1056" spans="4:8" s="264" customFormat="1" ht="12.75">
      <c r="D1056" s="325"/>
      <c r="E1056" s="312"/>
      <c r="F1056" s="312"/>
      <c r="G1056" s="312"/>
      <c r="H1056" s="312"/>
    </row>
    <row r="1057" spans="4:8" s="264" customFormat="1" ht="12.75">
      <c r="D1057" s="325"/>
      <c r="E1057" s="312"/>
      <c r="F1057" s="312"/>
      <c r="G1057" s="312"/>
      <c r="H1057" s="312"/>
    </row>
    <row r="1058" spans="4:8" s="264" customFormat="1" ht="12.75">
      <c r="D1058" s="325"/>
      <c r="E1058" s="312"/>
      <c r="F1058" s="312"/>
      <c r="G1058" s="312"/>
      <c r="H1058" s="312"/>
    </row>
    <row r="1059" spans="4:8" s="264" customFormat="1" ht="12.75">
      <c r="D1059" s="325"/>
      <c r="E1059" s="312"/>
      <c r="F1059" s="312"/>
      <c r="G1059" s="312"/>
      <c r="H1059" s="312"/>
    </row>
    <row r="1060" spans="4:8" s="264" customFormat="1" ht="12.75">
      <c r="D1060" s="325"/>
      <c r="E1060" s="312"/>
      <c r="F1060" s="312"/>
      <c r="G1060" s="312"/>
      <c r="H1060" s="312"/>
    </row>
    <row r="1061" spans="4:8" s="264" customFormat="1" ht="12.75">
      <c r="D1061" s="325"/>
      <c r="E1061" s="312"/>
      <c r="F1061" s="312"/>
      <c r="G1061" s="312"/>
      <c r="H1061" s="312"/>
    </row>
    <row r="1062" spans="4:8" s="264" customFormat="1" ht="12.75">
      <c r="D1062" s="325"/>
      <c r="E1062" s="312"/>
      <c r="F1062" s="312"/>
      <c r="G1062" s="312"/>
      <c r="H1062" s="312"/>
    </row>
    <row r="1063" spans="4:8" s="264" customFormat="1" ht="12.75">
      <c r="D1063" s="325"/>
      <c r="E1063" s="312"/>
      <c r="F1063" s="312"/>
      <c r="G1063" s="312"/>
      <c r="H1063" s="312"/>
    </row>
    <row r="1064" spans="4:8" s="264" customFormat="1" ht="12.75">
      <c r="D1064" s="325"/>
      <c r="E1064" s="312"/>
      <c r="F1064" s="312"/>
      <c r="G1064" s="312"/>
      <c r="H1064" s="312"/>
    </row>
    <row r="1065" spans="4:8" s="264" customFormat="1" ht="12.75">
      <c r="D1065" s="325"/>
      <c r="E1065" s="312"/>
      <c r="F1065" s="312"/>
      <c r="G1065" s="312"/>
      <c r="H1065" s="312"/>
    </row>
    <row r="1066" spans="4:8" s="264" customFormat="1" ht="12.75">
      <c r="D1066" s="325"/>
      <c r="E1066" s="312"/>
      <c r="F1066" s="312"/>
      <c r="G1066" s="312"/>
      <c r="H1066" s="312"/>
    </row>
    <row r="1067" spans="4:8" s="264" customFormat="1" ht="12.75">
      <c r="D1067" s="325"/>
      <c r="E1067" s="312"/>
      <c r="F1067" s="312"/>
      <c r="G1067" s="312"/>
      <c r="H1067" s="312"/>
    </row>
    <row r="1068" spans="4:8" s="264" customFormat="1" ht="12.75">
      <c r="D1068" s="325"/>
      <c r="E1068" s="312"/>
      <c r="F1068" s="312"/>
      <c r="G1068" s="312"/>
      <c r="H1068" s="312"/>
    </row>
    <row r="1069" spans="4:8" s="264" customFormat="1" ht="12.75">
      <c r="D1069" s="325"/>
      <c r="E1069" s="312"/>
      <c r="F1069" s="312"/>
      <c r="G1069" s="312"/>
      <c r="H1069" s="312"/>
    </row>
    <row r="1070" spans="4:8" s="264" customFormat="1" ht="12.75">
      <c r="D1070" s="325"/>
      <c r="E1070" s="312"/>
      <c r="F1070" s="312"/>
      <c r="G1070" s="312"/>
      <c r="H1070" s="312"/>
    </row>
    <row r="1071" spans="4:8" s="264" customFormat="1" ht="12.75">
      <c r="D1071" s="325"/>
      <c r="E1071" s="312"/>
      <c r="F1071" s="312"/>
      <c r="G1071" s="312"/>
      <c r="H1071" s="312"/>
    </row>
    <row r="1072" spans="4:8" s="264" customFormat="1" ht="12.75">
      <c r="D1072" s="325"/>
      <c r="E1072" s="312"/>
      <c r="F1072" s="312"/>
      <c r="G1072" s="312"/>
      <c r="H1072" s="312"/>
    </row>
    <row r="1073" spans="4:8" s="264" customFormat="1" ht="12.75">
      <c r="D1073" s="325"/>
      <c r="E1073" s="312"/>
      <c r="F1073" s="312"/>
      <c r="G1073" s="312"/>
      <c r="H1073" s="312"/>
    </row>
    <row r="1074" spans="4:8" s="264" customFormat="1" ht="12.75">
      <c r="D1074" s="325"/>
      <c r="E1074" s="312"/>
      <c r="F1074" s="312"/>
      <c r="G1074" s="312"/>
      <c r="H1074" s="312"/>
    </row>
    <row r="1075" spans="4:8" s="264" customFormat="1" ht="12.75">
      <c r="D1075" s="325"/>
      <c r="E1075" s="312"/>
      <c r="F1075" s="312"/>
      <c r="G1075" s="312"/>
      <c r="H1075" s="312"/>
    </row>
    <row r="1076" spans="4:8" s="264" customFormat="1" ht="12.75">
      <c r="D1076" s="325"/>
      <c r="E1076" s="312"/>
      <c r="F1076" s="312"/>
      <c r="G1076" s="312"/>
      <c r="H1076" s="312"/>
    </row>
    <row r="1077" spans="4:8" s="264" customFormat="1" ht="12.75">
      <c r="D1077" s="325"/>
      <c r="E1077" s="312"/>
      <c r="F1077" s="312"/>
      <c r="G1077" s="312"/>
      <c r="H1077" s="312"/>
    </row>
    <row r="1078" spans="4:8" s="264" customFormat="1" ht="12.75">
      <c r="D1078" s="325"/>
      <c r="E1078" s="312"/>
      <c r="F1078" s="312"/>
      <c r="G1078" s="312"/>
      <c r="H1078" s="312"/>
    </row>
    <row r="1079" spans="4:8" s="264" customFormat="1" ht="12.75">
      <c r="D1079" s="325"/>
      <c r="E1079" s="312"/>
      <c r="F1079" s="312"/>
      <c r="G1079" s="312"/>
      <c r="H1079" s="312"/>
    </row>
    <row r="1080" spans="4:8" s="264" customFormat="1" ht="12.75">
      <c r="D1080" s="325"/>
      <c r="E1080" s="312"/>
      <c r="F1080" s="312"/>
      <c r="G1080" s="312"/>
      <c r="H1080" s="312"/>
    </row>
    <row r="1081" spans="4:8" s="264" customFormat="1" ht="12.75">
      <c r="D1081" s="325"/>
      <c r="E1081" s="312"/>
      <c r="F1081" s="312"/>
      <c r="G1081" s="312"/>
      <c r="H1081" s="312"/>
    </row>
    <row r="1082" spans="4:8" s="264" customFormat="1" ht="12.75">
      <c r="D1082" s="325"/>
      <c r="E1082" s="312"/>
      <c r="F1082" s="312"/>
      <c r="G1082" s="312"/>
      <c r="H1082" s="312"/>
    </row>
    <row r="1083" spans="4:8" s="264" customFormat="1" ht="12.75">
      <c r="D1083" s="325"/>
      <c r="E1083" s="312"/>
      <c r="F1083" s="312"/>
      <c r="G1083" s="312"/>
      <c r="H1083" s="312"/>
    </row>
    <row r="1084" spans="4:8" s="264" customFormat="1" ht="12.75">
      <c r="D1084" s="325"/>
      <c r="E1084" s="312"/>
      <c r="F1084" s="312"/>
      <c r="G1084" s="312"/>
      <c r="H1084" s="312"/>
    </row>
    <row r="1085" spans="4:8" s="264" customFormat="1" ht="12.75">
      <c r="D1085" s="325"/>
      <c r="E1085" s="312"/>
      <c r="F1085" s="312"/>
      <c r="G1085" s="312"/>
      <c r="H1085" s="312"/>
    </row>
    <row r="1086" spans="4:8" s="264" customFormat="1" ht="12.75">
      <c r="D1086" s="325"/>
      <c r="E1086" s="312"/>
      <c r="F1086" s="312"/>
      <c r="G1086" s="312"/>
      <c r="H1086" s="312"/>
    </row>
    <row r="1087" spans="4:8" s="264" customFormat="1" ht="12.75">
      <c r="D1087" s="325"/>
      <c r="E1087" s="312"/>
      <c r="F1087" s="312"/>
      <c r="G1087" s="312"/>
      <c r="H1087" s="312"/>
    </row>
    <row r="1088" spans="4:8" s="264" customFormat="1" ht="12.75">
      <c r="D1088" s="325"/>
      <c r="E1088" s="312"/>
      <c r="F1088" s="312"/>
      <c r="G1088" s="312"/>
      <c r="H1088" s="312"/>
    </row>
    <row r="1089" spans="4:8" s="264" customFormat="1" ht="12.75">
      <c r="D1089" s="325"/>
      <c r="E1089" s="312"/>
      <c r="F1089" s="312"/>
      <c r="G1089" s="312"/>
      <c r="H1089" s="312"/>
    </row>
    <row r="1090" spans="4:8" s="264" customFormat="1" ht="12.75">
      <c r="D1090" s="325"/>
      <c r="E1090" s="312"/>
      <c r="F1090" s="312"/>
      <c r="G1090" s="312"/>
      <c r="H1090" s="312"/>
    </row>
    <row r="1091" spans="4:8" s="264" customFormat="1" ht="12.75">
      <c r="D1091" s="325"/>
      <c r="E1091" s="312"/>
      <c r="F1091" s="312"/>
      <c r="G1091" s="312"/>
      <c r="H1091" s="312"/>
    </row>
    <row r="1092" spans="4:8" s="264" customFormat="1" ht="12.75">
      <c r="D1092" s="325"/>
      <c r="E1092" s="312"/>
      <c r="F1092" s="312"/>
      <c r="G1092" s="312"/>
      <c r="H1092" s="312"/>
    </row>
    <row r="1093" spans="4:8" s="264" customFormat="1" ht="12.75">
      <c r="D1093" s="325"/>
      <c r="E1093" s="312"/>
      <c r="F1093" s="312"/>
      <c r="G1093" s="312"/>
      <c r="H1093" s="312"/>
    </row>
    <row r="1094" spans="4:8" s="264" customFormat="1" ht="12.75">
      <c r="D1094" s="325"/>
      <c r="E1094" s="312"/>
      <c r="F1094" s="312"/>
      <c r="G1094" s="312"/>
      <c r="H1094" s="312"/>
    </row>
    <row r="1095" spans="4:8" s="264" customFormat="1" ht="12.75">
      <c r="D1095" s="325"/>
      <c r="E1095" s="312"/>
      <c r="F1095" s="312"/>
      <c r="G1095" s="312"/>
      <c r="H1095" s="312"/>
    </row>
    <row r="1096" spans="4:8" s="264" customFormat="1" ht="12.75">
      <c r="D1096" s="325"/>
      <c r="E1096" s="312"/>
      <c r="F1096" s="312"/>
      <c r="G1096" s="312"/>
      <c r="H1096" s="312"/>
    </row>
    <row r="1097" spans="4:8" s="264" customFormat="1" ht="12.75">
      <c r="D1097" s="325"/>
      <c r="E1097" s="312"/>
      <c r="F1097" s="312"/>
      <c r="G1097" s="312"/>
      <c r="H1097" s="312"/>
    </row>
    <row r="1098" spans="4:8" s="264" customFormat="1" ht="12.75">
      <c r="D1098" s="325"/>
      <c r="E1098" s="312"/>
      <c r="F1098" s="312"/>
      <c r="G1098" s="312"/>
      <c r="H1098" s="312"/>
    </row>
    <row r="1099" spans="4:8" s="264" customFormat="1" ht="12.75">
      <c r="D1099" s="325"/>
      <c r="E1099" s="312"/>
      <c r="F1099" s="312"/>
      <c r="G1099" s="312"/>
      <c r="H1099" s="312"/>
    </row>
    <row r="1100" spans="4:8" s="264" customFormat="1" ht="12.75">
      <c r="D1100" s="325"/>
      <c r="E1100" s="312"/>
      <c r="F1100" s="312"/>
      <c r="G1100" s="312"/>
      <c r="H1100" s="312"/>
    </row>
    <row r="1101" spans="4:8" s="264" customFormat="1" ht="12.75">
      <c r="D1101" s="325"/>
      <c r="E1101" s="312"/>
      <c r="F1101" s="312"/>
      <c r="G1101" s="312"/>
      <c r="H1101" s="312"/>
    </row>
    <row r="1102" spans="4:8" s="264" customFormat="1" ht="12.75">
      <c r="D1102" s="325"/>
      <c r="E1102" s="312"/>
      <c r="F1102" s="312"/>
      <c r="G1102" s="312"/>
      <c r="H1102" s="312"/>
    </row>
    <row r="1103" spans="4:8" s="264" customFormat="1" ht="12.75">
      <c r="D1103" s="325"/>
      <c r="E1103" s="312"/>
      <c r="F1103" s="312"/>
      <c r="G1103" s="312"/>
      <c r="H1103" s="312"/>
    </row>
    <row r="1104" spans="4:8" s="264" customFormat="1" ht="12.75">
      <c r="D1104" s="325"/>
      <c r="E1104" s="312"/>
      <c r="F1104" s="312"/>
      <c r="G1104" s="312"/>
      <c r="H1104" s="312"/>
    </row>
    <row r="1105" spans="4:8" s="264" customFormat="1" ht="12.75">
      <c r="D1105" s="325"/>
      <c r="E1105" s="312"/>
      <c r="F1105" s="312"/>
      <c r="G1105" s="312"/>
      <c r="H1105" s="312"/>
    </row>
    <row r="1106" spans="4:8" s="264" customFormat="1" ht="12.75">
      <c r="D1106" s="325"/>
      <c r="E1106" s="312"/>
      <c r="F1106" s="312"/>
      <c r="G1106" s="312"/>
      <c r="H1106" s="312"/>
    </row>
    <row r="1107" spans="4:8" s="264" customFormat="1" ht="12.75">
      <c r="D1107" s="325"/>
      <c r="E1107" s="312"/>
      <c r="F1107" s="312"/>
      <c r="G1107" s="312"/>
      <c r="H1107" s="312"/>
    </row>
    <row r="1108" spans="4:8" s="264" customFormat="1" ht="12.75">
      <c r="D1108" s="325"/>
      <c r="E1108" s="312"/>
      <c r="F1108" s="312"/>
      <c r="G1108" s="312"/>
      <c r="H1108" s="312"/>
    </row>
    <row r="1109" spans="4:8" s="264" customFormat="1" ht="12.75">
      <c r="D1109" s="325"/>
      <c r="E1109" s="312"/>
      <c r="F1109" s="312"/>
      <c r="G1109" s="312"/>
      <c r="H1109" s="312"/>
    </row>
    <row r="1110" spans="4:8" s="264" customFormat="1" ht="12.75">
      <c r="D1110" s="325"/>
      <c r="E1110" s="312"/>
      <c r="F1110" s="312"/>
      <c r="G1110" s="312"/>
      <c r="H1110" s="312"/>
    </row>
    <row r="1111" spans="4:8" s="264" customFormat="1" ht="12.75">
      <c r="D1111" s="325"/>
      <c r="E1111" s="312"/>
      <c r="F1111" s="312"/>
      <c r="G1111" s="312"/>
      <c r="H1111" s="312"/>
    </row>
    <row r="1112" spans="4:8" s="264" customFormat="1" ht="12.75">
      <c r="D1112" s="325"/>
      <c r="E1112" s="312"/>
      <c r="F1112" s="312"/>
      <c r="G1112" s="312"/>
      <c r="H1112" s="312"/>
    </row>
    <row r="1113" spans="4:8" s="264" customFormat="1" ht="12.75">
      <c r="D1113" s="325"/>
      <c r="E1113" s="312"/>
      <c r="F1113" s="312"/>
      <c r="G1113" s="312"/>
      <c r="H1113" s="312"/>
    </row>
    <row r="1114" spans="4:8" s="264" customFormat="1" ht="12.75">
      <c r="D1114" s="325"/>
      <c r="E1114" s="312"/>
      <c r="F1114" s="312"/>
      <c r="G1114" s="312"/>
      <c r="H1114" s="312"/>
    </row>
    <row r="1115" spans="4:8" s="264" customFormat="1" ht="12.75">
      <c r="D1115" s="325"/>
      <c r="E1115" s="312"/>
      <c r="F1115" s="312"/>
      <c r="G1115" s="312"/>
      <c r="H1115" s="312"/>
    </row>
    <row r="1116" spans="4:8" s="264" customFormat="1" ht="12.75">
      <c r="D1116" s="325"/>
      <c r="E1116" s="312"/>
      <c r="F1116" s="312"/>
      <c r="G1116" s="312"/>
      <c r="H1116" s="312"/>
    </row>
    <row r="1117" spans="4:8" s="264" customFormat="1" ht="12.75">
      <c r="D1117" s="325"/>
      <c r="E1117" s="312"/>
      <c r="F1117" s="312"/>
      <c r="G1117" s="312"/>
      <c r="H1117" s="312"/>
    </row>
    <row r="1118" spans="4:8" s="264" customFormat="1" ht="12.75">
      <c r="D1118" s="325"/>
      <c r="E1118" s="312"/>
      <c r="F1118" s="312"/>
      <c r="G1118" s="312"/>
      <c r="H1118" s="312"/>
    </row>
    <row r="1119" spans="4:8" s="264" customFormat="1" ht="12.75">
      <c r="D1119" s="325"/>
      <c r="E1119" s="312"/>
      <c r="F1119" s="312"/>
      <c r="G1119" s="312"/>
      <c r="H1119" s="312"/>
    </row>
    <row r="1120" spans="4:8" s="264" customFormat="1" ht="12.75">
      <c r="D1120" s="325"/>
      <c r="E1120" s="312"/>
      <c r="F1120" s="312"/>
      <c r="G1120" s="312"/>
      <c r="H1120" s="312"/>
    </row>
    <row r="1121" spans="4:8" s="264" customFormat="1" ht="12.75">
      <c r="D1121" s="325"/>
      <c r="E1121" s="312"/>
      <c r="F1121" s="312"/>
      <c r="G1121" s="312"/>
      <c r="H1121" s="312"/>
    </row>
    <row r="1122" spans="4:8" s="264" customFormat="1" ht="12.75">
      <c r="D1122" s="325"/>
      <c r="E1122" s="312"/>
      <c r="F1122" s="312"/>
      <c r="G1122" s="312"/>
      <c r="H1122" s="312"/>
    </row>
    <row r="1123" spans="4:8" s="264" customFormat="1" ht="12.75">
      <c r="D1123" s="325"/>
      <c r="E1123" s="312"/>
      <c r="F1123" s="312"/>
      <c r="G1123" s="312"/>
      <c r="H1123" s="312"/>
    </row>
    <row r="1124" spans="4:8" s="264" customFormat="1" ht="12.75">
      <c r="D1124" s="325"/>
      <c r="E1124" s="312"/>
      <c r="F1124" s="312"/>
      <c r="G1124" s="312"/>
      <c r="H1124" s="312"/>
    </row>
    <row r="1125" spans="4:8" s="264" customFormat="1" ht="12.75">
      <c r="D1125" s="325"/>
      <c r="E1125" s="312"/>
      <c r="F1125" s="312"/>
      <c r="G1125" s="312"/>
      <c r="H1125" s="312"/>
    </row>
    <row r="1126" spans="4:8" s="264" customFormat="1" ht="12.75">
      <c r="D1126" s="325"/>
      <c r="E1126" s="312"/>
      <c r="F1126" s="312"/>
      <c r="G1126" s="312"/>
      <c r="H1126" s="312"/>
    </row>
    <row r="1127" spans="4:8" s="264" customFormat="1" ht="12.75">
      <c r="D1127" s="325"/>
      <c r="E1127" s="312"/>
      <c r="F1127" s="312"/>
      <c r="G1127" s="312"/>
      <c r="H1127" s="312"/>
    </row>
    <row r="1128" spans="4:8" s="264" customFormat="1" ht="12.75">
      <c r="D1128" s="325"/>
      <c r="E1128" s="312"/>
      <c r="F1128" s="312"/>
      <c r="G1128" s="312"/>
      <c r="H1128" s="312"/>
    </row>
    <row r="1129" spans="4:8" s="264" customFormat="1" ht="12.75">
      <c r="D1129" s="325"/>
      <c r="E1129" s="312"/>
      <c r="F1129" s="312"/>
      <c r="G1129" s="312"/>
      <c r="H1129" s="312"/>
    </row>
    <row r="1130" spans="4:8" s="264" customFormat="1" ht="12.75">
      <c r="D1130" s="325"/>
      <c r="E1130" s="312"/>
      <c r="F1130" s="312"/>
      <c r="G1130" s="312"/>
      <c r="H1130" s="312"/>
    </row>
    <row r="1131" spans="4:8" s="264" customFormat="1" ht="12.75">
      <c r="D1131" s="325"/>
      <c r="E1131" s="312"/>
      <c r="F1131" s="312"/>
      <c r="G1131" s="312"/>
      <c r="H1131" s="312"/>
    </row>
    <row r="1132" spans="4:8" s="264" customFormat="1" ht="12.75">
      <c r="D1132" s="325"/>
      <c r="E1132" s="312"/>
      <c r="F1132" s="312"/>
      <c r="G1132" s="312"/>
      <c r="H1132" s="312"/>
    </row>
    <row r="1133" spans="4:8" s="264" customFormat="1" ht="12.75">
      <c r="D1133" s="325"/>
      <c r="E1133" s="312"/>
      <c r="F1133" s="312"/>
      <c r="G1133" s="312"/>
      <c r="H1133" s="312"/>
    </row>
    <row r="1134" spans="4:8" s="264" customFormat="1" ht="12.75">
      <c r="D1134" s="325"/>
      <c r="E1134" s="312"/>
      <c r="F1134" s="312"/>
      <c r="G1134" s="312"/>
      <c r="H1134" s="312"/>
    </row>
    <row r="1135" spans="4:8" s="264" customFormat="1" ht="12.75">
      <c r="D1135" s="325"/>
      <c r="E1135" s="312"/>
      <c r="F1135" s="312"/>
      <c r="G1135" s="312"/>
      <c r="H1135" s="312"/>
    </row>
    <row r="1136" spans="4:8" s="264" customFormat="1" ht="12.75">
      <c r="D1136" s="325"/>
      <c r="E1136" s="312"/>
      <c r="F1136" s="312"/>
      <c r="G1136" s="312"/>
      <c r="H1136" s="312"/>
    </row>
    <row r="1137" spans="4:8" s="264" customFormat="1" ht="12.75">
      <c r="D1137" s="325"/>
      <c r="E1137" s="312"/>
      <c r="F1137" s="312"/>
      <c r="G1137" s="312"/>
      <c r="H1137" s="312"/>
    </row>
    <row r="1138" spans="4:8" s="264" customFormat="1" ht="12.75">
      <c r="D1138" s="325"/>
      <c r="E1138" s="312"/>
      <c r="F1138" s="312"/>
      <c r="G1138" s="312"/>
      <c r="H1138" s="312"/>
    </row>
    <row r="1139" spans="4:8" s="264" customFormat="1" ht="12.75">
      <c r="D1139" s="325"/>
      <c r="E1139" s="312"/>
      <c r="F1139" s="312"/>
      <c r="G1139" s="312"/>
      <c r="H1139" s="312"/>
    </row>
    <row r="1140" spans="4:8" s="264" customFormat="1" ht="12.75">
      <c r="D1140" s="325"/>
      <c r="E1140" s="312"/>
      <c r="F1140" s="312"/>
      <c r="G1140" s="312"/>
      <c r="H1140" s="312"/>
    </row>
    <row r="1141" spans="4:8" s="264" customFormat="1" ht="12.75">
      <c r="D1141" s="325"/>
      <c r="E1141" s="312"/>
      <c r="F1141" s="312"/>
      <c r="G1141" s="312"/>
      <c r="H1141" s="312"/>
    </row>
    <row r="1142" spans="4:8" s="264" customFormat="1" ht="12.75">
      <c r="D1142" s="325"/>
      <c r="E1142" s="312"/>
      <c r="F1142" s="312"/>
      <c r="G1142" s="312"/>
      <c r="H1142" s="312"/>
    </row>
    <row r="1143" spans="4:8" s="264" customFormat="1" ht="12.75">
      <c r="D1143" s="325"/>
      <c r="E1143" s="312"/>
      <c r="F1143" s="312"/>
      <c r="G1143" s="312"/>
      <c r="H1143" s="312"/>
    </row>
    <row r="1144" spans="4:8" s="264" customFormat="1" ht="12.75">
      <c r="D1144" s="325"/>
      <c r="E1144" s="312"/>
      <c r="F1144" s="312"/>
      <c r="G1144" s="312"/>
      <c r="H1144" s="312"/>
    </row>
    <row r="1145" spans="4:8" s="264" customFormat="1" ht="12.75">
      <c r="D1145" s="325"/>
      <c r="E1145" s="312"/>
      <c r="F1145" s="312"/>
      <c r="G1145" s="312"/>
      <c r="H1145" s="312"/>
    </row>
    <row r="1146" spans="4:8" s="264" customFormat="1" ht="12.75">
      <c r="D1146" s="325"/>
      <c r="E1146" s="312"/>
      <c r="F1146" s="312"/>
      <c r="G1146" s="312"/>
      <c r="H1146" s="312"/>
    </row>
    <row r="1147" spans="4:8" s="264" customFormat="1" ht="12.75">
      <c r="D1147" s="325"/>
      <c r="E1147" s="312"/>
      <c r="F1147" s="312"/>
      <c r="G1147" s="312"/>
      <c r="H1147" s="312"/>
    </row>
    <row r="1148" spans="4:8" s="264" customFormat="1" ht="12.75">
      <c r="D1148" s="325"/>
      <c r="E1148" s="312"/>
      <c r="F1148" s="312"/>
      <c r="G1148" s="312"/>
      <c r="H1148" s="312"/>
    </row>
    <row r="1149" spans="4:8" s="264" customFormat="1" ht="12.75">
      <c r="D1149" s="325"/>
      <c r="E1149" s="312"/>
      <c r="F1149" s="312"/>
      <c r="G1149" s="312"/>
      <c r="H1149" s="312"/>
    </row>
    <row r="1150" spans="4:8" s="264" customFormat="1" ht="12.75">
      <c r="D1150" s="325"/>
      <c r="E1150" s="312"/>
      <c r="F1150" s="312"/>
      <c r="G1150" s="312"/>
      <c r="H1150" s="312"/>
    </row>
    <row r="1151" spans="4:8" s="264" customFormat="1" ht="12.75">
      <c r="D1151" s="325"/>
      <c r="E1151" s="312"/>
      <c r="F1151" s="312"/>
      <c r="G1151" s="312"/>
      <c r="H1151" s="312"/>
    </row>
    <row r="1152" spans="4:8" s="264" customFormat="1" ht="12.75">
      <c r="D1152" s="325"/>
      <c r="E1152" s="312"/>
      <c r="F1152" s="312"/>
      <c r="G1152" s="312"/>
      <c r="H1152" s="312"/>
    </row>
    <row r="1153" spans="4:8" s="264" customFormat="1" ht="12.75">
      <c r="D1153" s="325"/>
      <c r="E1153" s="312"/>
      <c r="F1153" s="312"/>
      <c r="G1153" s="312"/>
      <c r="H1153" s="312"/>
    </row>
    <row r="1154" spans="4:8" s="264" customFormat="1" ht="12.75">
      <c r="D1154" s="325"/>
      <c r="E1154" s="312"/>
      <c r="F1154" s="312"/>
      <c r="G1154" s="312"/>
      <c r="H1154" s="312"/>
    </row>
    <row r="1155" spans="4:8" s="264" customFormat="1" ht="12.75">
      <c r="D1155" s="325"/>
      <c r="E1155" s="312"/>
      <c r="F1155" s="312"/>
      <c r="G1155" s="312"/>
      <c r="H1155" s="312"/>
    </row>
    <row r="1156" spans="4:8" s="264" customFormat="1" ht="12.75">
      <c r="D1156" s="325"/>
      <c r="E1156" s="312"/>
      <c r="F1156" s="312"/>
      <c r="G1156" s="312"/>
      <c r="H1156" s="312"/>
    </row>
    <row r="1157" spans="4:8" s="264" customFormat="1" ht="12.75">
      <c r="D1157" s="325"/>
      <c r="E1157" s="312"/>
      <c r="F1157" s="312"/>
      <c r="G1157" s="312"/>
      <c r="H1157" s="312"/>
    </row>
    <row r="1158" spans="4:8" s="264" customFormat="1" ht="12.75">
      <c r="D1158" s="325"/>
      <c r="E1158" s="312"/>
      <c r="F1158" s="312"/>
      <c r="G1158" s="312"/>
      <c r="H1158" s="312"/>
    </row>
    <row r="1159" spans="4:8" s="264" customFormat="1" ht="12.75">
      <c r="D1159" s="325"/>
      <c r="E1159" s="312"/>
      <c r="F1159" s="312"/>
      <c r="G1159" s="312"/>
      <c r="H1159" s="312"/>
    </row>
    <row r="1160" spans="4:8" s="264" customFormat="1" ht="12.75">
      <c r="D1160" s="325"/>
      <c r="E1160" s="312"/>
      <c r="F1160" s="312"/>
      <c r="G1160" s="312"/>
      <c r="H1160" s="312"/>
    </row>
    <row r="1161" spans="4:8" s="264" customFormat="1" ht="12.75">
      <c r="D1161" s="325"/>
      <c r="E1161" s="312"/>
      <c r="F1161" s="312"/>
      <c r="G1161" s="312"/>
      <c r="H1161" s="312"/>
    </row>
    <row r="1162" spans="4:8" s="264" customFormat="1" ht="12.75">
      <c r="D1162" s="325"/>
      <c r="E1162" s="312"/>
      <c r="F1162" s="312"/>
      <c r="G1162" s="312"/>
      <c r="H1162" s="312"/>
    </row>
    <row r="1163" spans="4:8" s="264" customFormat="1" ht="12.75">
      <c r="D1163" s="325"/>
      <c r="E1163" s="312"/>
      <c r="F1163" s="312"/>
      <c r="G1163" s="312"/>
      <c r="H1163" s="312"/>
    </row>
    <row r="1164" spans="4:8" s="264" customFormat="1" ht="12.75">
      <c r="D1164" s="325"/>
      <c r="E1164" s="312"/>
      <c r="F1164" s="312"/>
      <c r="G1164" s="312"/>
      <c r="H1164" s="312"/>
    </row>
    <row r="1165" spans="4:8" s="264" customFormat="1" ht="12.75">
      <c r="D1165" s="325"/>
      <c r="E1165" s="312"/>
      <c r="F1165" s="312"/>
      <c r="G1165" s="312"/>
      <c r="H1165" s="312"/>
    </row>
    <row r="1166" spans="4:8" s="264" customFormat="1" ht="12.75">
      <c r="D1166" s="325"/>
      <c r="E1166" s="312"/>
      <c r="F1166" s="312"/>
      <c r="G1166" s="312"/>
      <c r="H1166" s="312"/>
    </row>
    <row r="1167" spans="4:8" s="264" customFormat="1" ht="12.75">
      <c r="D1167" s="325"/>
      <c r="E1167" s="312"/>
      <c r="F1167" s="312"/>
      <c r="G1167" s="312"/>
      <c r="H1167" s="312"/>
    </row>
    <row r="1168" spans="4:8" s="264" customFormat="1" ht="12.75">
      <c r="D1168" s="325"/>
      <c r="E1168" s="312"/>
      <c r="F1168" s="312"/>
      <c r="G1168" s="312"/>
      <c r="H1168" s="312"/>
    </row>
    <row r="1169" spans="4:8" s="264" customFormat="1" ht="12.75">
      <c r="D1169" s="325"/>
      <c r="E1169" s="312"/>
      <c r="F1169" s="312"/>
      <c r="G1169" s="312"/>
      <c r="H1169" s="312"/>
    </row>
    <row r="1170" spans="4:8" s="264" customFormat="1" ht="12.75">
      <c r="D1170" s="325"/>
      <c r="E1170" s="312"/>
      <c r="F1170" s="312"/>
      <c r="G1170" s="312"/>
      <c r="H1170" s="312"/>
    </row>
    <row r="1171" spans="4:8" s="264" customFormat="1" ht="12.75">
      <c r="D1171" s="325"/>
      <c r="E1171" s="312"/>
      <c r="F1171" s="312"/>
      <c r="G1171" s="312"/>
      <c r="H1171" s="312"/>
    </row>
    <row r="1172" spans="4:8" s="264" customFormat="1" ht="12.75">
      <c r="D1172" s="325"/>
      <c r="E1172" s="312"/>
      <c r="F1172" s="312"/>
      <c r="G1172" s="312"/>
      <c r="H1172" s="312"/>
    </row>
    <row r="1173" spans="4:8" s="264" customFormat="1" ht="12.75">
      <c r="D1173" s="325"/>
      <c r="E1173" s="312"/>
      <c r="F1173" s="312"/>
      <c r="G1173" s="312"/>
      <c r="H1173" s="312"/>
    </row>
    <row r="1174" spans="4:8" s="264" customFormat="1" ht="12.75">
      <c r="D1174" s="325"/>
      <c r="E1174" s="312"/>
      <c r="F1174" s="312"/>
      <c r="G1174" s="312"/>
      <c r="H1174" s="312"/>
    </row>
    <row r="1175" spans="4:8" s="264" customFormat="1" ht="12.75">
      <c r="D1175" s="325"/>
      <c r="E1175" s="312"/>
      <c r="F1175" s="312"/>
      <c r="G1175" s="312"/>
      <c r="H1175" s="312"/>
    </row>
    <row r="1176" spans="4:8" s="264" customFormat="1" ht="12.75">
      <c r="D1176" s="325"/>
      <c r="E1176" s="312"/>
      <c r="F1176" s="312"/>
      <c r="G1176" s="312"/>
      <c r="H1176" s="312"/>
    </row>
    <row r="1177" spans="4:8" s="264" customFormat="1" ht="12.75">
      <c r="D1177" s="325"/>
      <c r="E1177" s="312"/>
      <c r="F1177" s="312"/>
      <c r="G1177" s="312"/>
      <c r="H1177" s="312"/>
    </row>
    <row r="1178" spans="4:8" s="264" customFormat="1" ht="12.75">
      <c r="D1178" s="325"/>
      <c r="E1178" s="312"/>
      <c r="F1178" s="312"/>
      <c r="G1178" s="312"/>
      <c r="H1178" s="312"/>
    </row>
    <row r="1179" spans="4:8" s="264" customFormat="1" ht="12.75">
      <c r="D1179" s="325"/>
      <c r="E1179" s="312"/>
      <c r="F1179" s="312"/>
      <c r="G1179" s="312"/>
      <c r="H1179" s="312"/>
    </row>
    <row r="1180" spans="4:8" s="264" customFormat="1" ht="12.75">
      <c r="D1180" s="325"/>
      <c r="E1180" s="312"/>
      <c r="F1180" s="312"/>
      <c r="G1180" s="312"/>
      <c r="H1180" s="312"/>
    </row>
    <row r="1181" spans="4:8" s="264" customFormat="1" ht="12.75">
      <c r="D1181" s="325"/>
      <c r="E1181" s="312"/>
      <c r="F1181" s="312"/>
      <c r="G1181" s="312"/>
      <c r="H1181" s="312"/>
    </row>
    <row r="1182" spans="4:8" s="264" customFormat="1" ht="12.75">
      <c r="D1182" s="325"/>
      <c r="E1182" s="312"/>
      <c r="F1182" s="312"/>
      <c r="G1182" s="312"/>
      <c r="H1182" s="312"/>
    </row>
    <row r="1183" spans="4:8" s="264" customFormat="1" ht="12.75">
      <c r="D1183" s="325"/>
      <c r="E1183" s="312"/>
      <c r="F1183" s="312"/>
      <c r="G1183" s="312"/>
      <c r="H1183" s="312"/>
    </row>
    <row r="1184" spans="4:8" s="264" customFormat="1" ht="12.75">
      <c r="D1184" s="325"/>
      <c r="E1184" s="312"/>
      <c r="F1184" s="312"/>
      <c r="G1184" s="312"/>
      <c r="H1184" s="312"/>
    </row>
    <row r="1185" spans="4:8" s="264" customFormat="1" ht="12.75">
      <c r="D1185" s="325"/>
      <c r="E1185" s="312"/>
      <c r="F1185" s="312"/>
      <c r="G1185" s="312"/>
      <c r="H1185" s="312"/>
    </row>
    <row r="1186" spans="4:8" s="264" customFormat="1" ht="12.75">
      <c r="D1186" s="325"/>
      <c r="E1186" s="312"/>
      <c r="F1186" s="312"/>
      <c r="G1186" s="312"/>
      <c r="H1186" s="312"/>
    </row>
    <row r="1187" spans="4:8" s="264" customFormat="1" ht="12.75">
      <c r="D1187" s="325"/>
      <c r="E1187" s="312"/>
      <c r="F1187" s="312"/>
      <c r="G1187" s="312"/>
      <c r="H1187" s="312"/>
    </row>
    <row r="1188" spans="4:8" s="264" customFormat="1" ht="12.75">
      <c r="D1188" s="325"/>
      <c r="E1188" s="312"/>
      <c r="F1188" s="312"/>
      <c r="G1188" s="312"/>
      <c r="H1188" s="312"/>
    </row>
    <row r="1189" spans="4:8" s="264" customFormat="1" ht="12.75">
      <c r="D1189" s="325"/>
      <c r="E1189" s="312"/>
      <c r="F1189" s="312"/>
      <c r="G1189" s="312"/>
      <c r="H1189" s="312"/>
    </row>
    <row r="1190" spans="4:8" s="264" customFormat="1" ht="12.75">
      <c r="D1190" s="325"/>
      <c r="E1190" s="312"/>
      <c r="F1190" s="312"/>
      <c r="G1190" s="312"/>
      <c r="H1190" s="312"/>
    </row>
    <row r="1191" spans="4:8" s="264" customFormat="1" ht="12.75">
      <c r="D1191" s="325"/>
      <c r="E1191" s="312"/>
      <c r="F1191" s="312"/>
      <c r="G1191" s="312"/>
      <c r="H1191" s="312"/>
    </row>
    <row r="1192" spans="4:8" s="264" customFormat="1" ht="12.75">
      <c r="D1192" s="325"/>
      <c r="E1192" s="312"/>
      <c r="F1192" s="312"/>
      <c r="G1192" s="312"/>
      <c r="H1192" s="312"/>
    </row>
    <row r="1193" spans="4:8" s="264" customFormat="1" ht="12.75">
      <c r="D1193" s="325"/>
      <c r="E1193" s="312"/>
      <c r="F1193" s="312"/>
      <c r="G1193" s="312"/>
      <c r="H1193" s="312"/>
    </row>
    <row r="1194" spans="4:8" s="264" customFormat="1" ht="12.75">
      <c r="D1194" s="325"/>
      <c r="E1194" s="312"/>
      <c r="F1194" s="312"/>
      <c r="G1194" s="312"/>
      <c r="H1194" s="312"/>
    </row>
    <row r="1195" spans="4:8" s="264" customFormat="1" ht="12.75">
      <c r="D1195" s="325"/>
      <c r="E1195" s="312"/>
      <c r="F1195" s="312"/>
      <c r="G1195" s="312"/>
      <c r="H1195" s="312"/>
    </row>
    <row r="1196" spans="4:8" s="264" customFormat="1" ht="12.75">
      <c r="D1196" s="325"/>
      <c r="E1196" s="312"/>
      <c r="F1196" s="312"/>
      <c r="G1196" s="312"/>
      <c r="H1196" s="312"/>
    </row>
    <row r="1197" spans="4:8" s="264" customFormat="1" ht="12.75">
      <c r="D1197" s="325"/>
      <c r="E1197" s="312"/>
      <c r="F1197" s="312"/>
      <c r="G1197" s="312"/>
      <c r="H1197" s="312"/>
    </row>
    <row r="1198" spans="4:8" s="264" customFormat="1" ht="12.75">
      <c r="D1198" s="325"/>
      <c r="E1198" s="312"/>
      <c r="F1198" s="312"/>
      <c r="G1198" s="312"/>
      <c r="H1198" s="312"/>
    </row>
    <row r="1199" spans="4:8" s="264" customFormat="1" ht="12.75">
      <c r="D1199" s="325"/>
      <c r="E1199" s="312"/>
      <c r="F1199" s="312"/>
      <c r="G1199" s="312"/>
      <c r="H1199" s="312"/>
    </row>
    <row r="1200" spans="4:8" s="264" customFormat="1" ht="12.75">
      <c r="D1200" s="325"/>
      <c r="E1200" s="312"/>
      <c r="F1200" s="312"/>
      <c r="G1200" s="312"/>
      <c r="H1200" s="312"/>
    </row>
    <row r="1201" spans="4:8" s="264" customFormat="1" ht="12.75">
      <c r="D1201" s="325"/>
      <c r="E1201" s="312"/>
      <c r="F1201" s="312"/>
      <c r="G1201" s="312"/>
      <c r="H1201" s="312"/>
    </row>
    <row r="1202" spans="4:8" s="264" customFormat="1" ht="12.75">
      <c r="D1202" s="325"/>
      <c r="E1202" s="312"/>
      <c r="F1202" s="312"/>
      <c r="G1202" s="312"/>
      <c r="H1202" s="312"/>
    </row>
    <row r="1203" spans="4:8" s="264" customFormat="1" ht="12.75">
      <c r="D1203" s="325"/>
      <c r="E1203" s="312"/>
      <c r="F1203" s="312"/>
      <c r="G1203" s="312"/>
      <c r="H1203" s="312"/>
    </row>
    <row r="1204" spans="4:8" s="264" customFormat="1" ht="12.75">
      <c r="D1204" s="325"/>
      <c r="E1204" s="312"/>
      <c r="F1204" s="312"/>
      <c r="G1204" s="312"/>
      <c r="H1204" s="312"/>
    </row>
    <row r="1205" spans="4:8" s="264" customFormat="1" ht="12.75">
      <c r="D1205" s="325"/>
      <c r="E1205" s="312"/>
      <c r="F1205" s="312"/>
      <c r="G1205" s="312"/>
      <c r="H1205" s="312"/>
    </row>
    <row r="1206" spans="4:8" s="264" customFormat="1" ht="12.75">
      <c r="D1206" s="325"/>
      <c r="E1206" s="312"/>
      <c r="F1206" s="312"/>
      <c r="G1206" s="312"/>
      <c r="H1206" s="312"/>
    </row>
    <row r="1207" spans="4:8" s="264" customFormat="1" ht="12.75">
      <c r="D1207" s="325"/>
      <c r="E1207" s="312"/>
      <c r="F1207" s="312"/>
      <c r="G1207" s="312"/>
      <c r="H1207" s="312"/>
    </row>
    <row r="1208" spans="4:8" s="264" customFormat="1" ht="12.75">
      <c r="D1208" s="325"/>
      <c r="E1208" s="312"/>
      <c r="F1208" s="312"/>
      <c r="G1208" s="312"/>
      <c r="H1208" s="312"/>
    </row>
    <row r="1209" spans="4:8" s="264" customFormat="1" ht="12.75">
      <c r="D1209" s="325"/>
      <c r="E1209" s="312"/>
      <c r="F1209" s="312"/>
      <c r="G1209" s="312"/>
      <c r="H1209" s="312"/>
    </row>
    <row r="1210" spans="4:8" s="264" customFormat="1" ht="12.75">
      <c r="D1210" s="325"/>
      <c r="E1210" s="312"/>
      <c r="F1210" s="312"/>
      <c r="G1210" s="312"/>
      <c r="H1210" s="312"/>
    </row>
    <row r="1211" spans="4:8" s="264" customFormat="1" ht="12.75">
      <c r="D1211" s="325"/>
      <c r="E1211" s="312"/>
      <c r="F1211" s="312"/>
      <c r="G1211" s="312"/>
      <c r="H1211" s="312"/>
    </row>
    <row r="1212" spans="4:8" s="264" customFormat="1" ht="12.75">
      <c r="D1212" s="325"/>
      <c r="E1212" s="312"/>
      <c r="F1212" s="312"/>
      <c r="G1212" s="312"/>
      <c r="H1212" s="312"/>
    </row>
    <row r="1213" spans="4:8" s="264" customFormat="1" ht="12.75">
      <c r="D1213" s="325"/>
      <c r="E1213" s="312"/>
      <c r="F1213" s="312"/>
      <c r="G1213" s="312"/>
      <c r="H1213" s="312"/>
    </row>
    <row r="1214" spans="4:8" s="264" customFormat="1" ht="12.75">
      <c r="D1214" s="325"/>
      <c r="E1214" s="312"/>
      <c r="F1214" s="312"/>
      <c r="G1214" s="312"/>
      <c r="H1214" s="312"/>
    </row>
    <row r="1215" spans="4:8" s="264" customFormat="1" ht="12.75">
      <c r="D1215" s="325"/>
      <c r="E1215" s="312"/>
      <c r="F1215" s="312"/>
      <c r="G1215" s="312"/>
      <c r="H1215" s="312"/>
    </row>
    <row r="1216" spans="4:8" s="264" customFormat="1" ht="12.75">
      <c r="D1216" s="325"/>
      <c r="E1216" s="312"/>
      <c r="F1216" s="312"/>
      <c r="G1216" s="312"/>
      <c r="H1216" s="312"/>
    </row>
    <row r="1217" spans="4:8" s="264" customFormat="1" ht="12.75">
      <c r="D1217" s="325"/>
      <c r="E1217" s="312"/>
      <c r="F1217" s="312"/>
      <c r="G1217" s="312"/>
      <c r="H1217" s="312"/>
    </row>
    <row r="1218" spans="4:8" s="264" customFormat="1" ht="12.75">
      <c r="D1218" s="325"/>
      <c r="E1218" s="312"/>
      <c r="F1218" s="312"/>
      <c r="G1218" s="312"/>
      <c r="H1218" s="312"/>
    </row>
    <row r="1219" spans="4:8" s="264" customFormat="1" ht="12.75">
      <c r="D1219" s="325"/>
      <c r="E1219" s="312"/>
      <c r="F1219" s="312"/>
      <c r="G1219" s="312"/>
      <c r="H1219" s="312"/>
    </row>
    <row r="1220" spans="4:8" s="264" customFormat="1" ht="12.75">
      <c r="D1220" s="325"/>
      <c r="E1220" s="312"/>
      <c r="F1220" s="312"/>
      <c r="G1220" s="312"/>
      <c r="H1220" s="312"/>
    </row>
    <row r="1221" spans="4:8" s="264" customFormat="1" ht="12.75">
      <c r="D1221" s="325"/>
      <c r="E1221" s="312"/>
      <c r="F1221" s="312"/>
      <c r="G1221" s="312"/>
      <c r="H1221" s="312"/>
    </row>
    <row r="1222" spans="4:8" s="264" customFormat="1" ht="12.75">
      <c r="D1222" s="325"/>
      <c r="E1222" s="312"/>
      <c r="F1222" s="312"/>
      <c r="G1222" s="312"/>
      <c r="H1222" s="312"/>
    </row>
    <row r="1223" spans="4:8" s="264" customFormat="1" ht="12.75">
      <c r="D1223" s="325"/>
      <c r="E1223" s="312"/>
      <c r="F1223" s="312"/>
      <c r="G1223" s="312"/>
      <c r="H1223" s="312"/>
    </row>
    <row r="1224" spans="4:8" s="264" customFormat="1" ht="12.75">
      <c r="D1224" s="325"/>
      <c r="E1224" s="312"/>
      <c r="F1224" s="312"/>
      <c r="G1224" s="312"/>
      <c r="H1224" s="312"/>
    </row>
    <row r="1225" spans="4:8" s="264" customFormat="1" ht="12.75">
      <c r="D1225" s="325"/>
      <c r="E1225" s="312"/>
      <c r="F1225" s="312"/>
      <c r="G1225" s="312"/>
      <c r="H1225" s="312"/>
    </row>
    <row r="1226" spans="4:8" s="264" customFormat="1" ht="12.75">
      <c r="D1226" s="325"/>
      <c r="E1226" s="312"/>
      <c r="F1226" s="312"/>
      <c r="G1226" s="312"/>
      <c r="H1226" s="312"/>
    </row>
    <row r="1227" spans="4:8" s="264" customFormat="1" ht="12.75">
      <c r="D1227" s="325"/>
      <c r="E1227" s="312"/>
      <c r="F1227" s="312"/>
      <c r="G1227" s="312"/>
      <c r="H1227" s="312"/>
    </row>
    <row r="1228" spans="4:8" s="264" customFormat="1" ht="12.75">
      <c r="D1228" s="325"/>
      <c r="E1228" s="312"/>
      <c r="F1228" s="312"/>
      <c r="G1228" s="312"/>
      <c r="H1228" s="312"/>
    </row>
    <row r="1229" spans="4:8" s="264" customFormat="1" ht="12.75">
      <c r="D1229" s="325"/>
      <c r="E1229" s="312"/>
      <c r="F1229" s="312"/>
      <c r="G1229" s="312"/>
      <c r="H1229" s="312"/>
    </row>
    <row r="1230" spans="4:8" s="264" customFormat="1" ht="12.75">
      <c r="D1230" s="325"/>
      <c r="E1230" s="312"/>
      <c r="F1230" s="312"/>
      <c r="G1230" s="312"/>
      <c r="H1230" s="312"/>
    </row>
    <row r="1231" spans="4:8" s="264" customFormat="1" ht="12.75">
      <c r="D1231" s="325"/>
      <c r="E1231" s="312"/>
      <c r="F1231" s="312"/>
      <c r="G1231" s="312"/>
      <c r="H1231" s="312"/>
    </row>
    <row r="1232" spans="4:8" s="264" customFormat="1" ht="12.75">
      <c r="D1232" s="325"/>
      <c r="E1232" s="312"/>
      <c r="F1232" s="312"/>
      <c r="G1232" s="312"/>
      <c r="H1232" s="312"/>
    </row>
    <row r="1233" spans="4:8" s="264" customFormat="1" ht="12.75">
      <c r="D1233" s="325"/>
      <c r="E1233" s="312"/>
      <c r="F1233" s="312"/>
      <c r="G1233" s="312"/>
      <c r="H1233" s="312"/>
    </row>
    <row r="1234" spans="4:8" s="264" customFormat="1" ht="12.75">
      <c r="D1234" s="325"/>
      <c r="E1234" s="312"/>
      <c r="F1234" s="312"/>
      <c r="G1234" s="312"/>
      <c r="H1234" s="312"/>
    </row>
    <row r="1235" spans="4:8" s="264" customFormat="1" ht="12.75">
      <c r="D1235" s="325"/>
      <c r="E1235" s="312"/>
      <c r="F1235" s="312"/>
      <c r="G1235" s="312"/>
      <c r="H1235" s="312"/>
    </row>
    <row r="1236" spans="4:8" s="264" customFormat="1" ht="12.75">
      <c r="D1236" s="325"/>
      <c r="E1236" s="312"/>
      <c r="F1236" s="312"/>
      <c r="G1236" s="312"/>
      <c r="H1236" s="312"/>
    </row>
    <row r="1237" spans="4:8" s="264" customFormat="1" ht="12.75">
      <c r="D1237" s="325"/>
      <c r="E1237" s="312"/>
      <c r="F1237" s="312"/>
      <c r="G1237" s="312"/>
      <c r="H1237" s="312"/>
    </row>
    <row r="1238" spans="4:8" s="264" customFormat="1" ht="12.75">
      <c r="D1238" s="325"/>
      <c r="E1238" s="312"/>
      <c r="F1238" s="312"/>
      <c r="G1238" s="312"/>
      <c r="H1238" s="312"/>
    </row>
    <row r="1239" spans="4:8" s="264" customFormat="1" ht="12.75">
      <c r="D1239" s="325"/>
      <c r="E1239" s="312"/>
      <c r="F1239" s="312"/>
      <c r="G1239" s="312"/>
      <c r="H1239" s="312"/>
    </row>
    <row r="1240" spans="4:8" s="264" customFormat="1" ht="12.75">
      <c r="D1240" s="325"/>
      <c r="E1240" s="312"/>
      <c r="F1240" s="312"/>
      <c r="G1240" s="312"/>
      <c r="H1240" s="312"/>
    </row>
    <row r="1241" spans="4:8" s="264" customFormat="1" ht="12.75">
      <c r="D1241" s="325"/>
      <c r="E1241" s="312"/>
      <c r="F1241" s="312"/>
      <c r="G1241" s="312"/>
      <c r="H1241" s="312"/>
    </row>
    <row r="1242" spans="4:8" s="264" customFormat="1" ht="12.75">
      <c r="D1242" s="325"/>
      <c r="E1242" s="312"/>
      <c r="F1242" s="312"/>
      <c r="G1242" s="312"/>
      <c r="H1242" s="312"/>
    </row>
    <row r="1243" spans="4:8" s="264" customFormat="1" ht="12.75">
      <c r="D1243" s="325"/>
      <c r="E1243" s="312"/>
      <c r="F1243" s="312"/>
      <c r="G1243" s="312"/>
      <c r="H1243" s="312"/>
    </row>
    <row r="1244" spans="4:8" s="264" customFormat="1" ht="12.75">
      <c r="D1244" s="325"/>
      <c r="E1244" s="312"/>
      <c r="F1244" s="312"/>
      <c r="G1244" s="312"/>
      <c r="H1244" s="312"/>
    </row>
    <row r="1245" spans="4:8" s="264" customFormat="1" ht="12.75">
      <c r="D1245" s="325"/>
      <c r="E1245" s="312"/>
      <c r="F1245" s="312"/>
      <c r="G1245" s="312"/>
      <c r="H1245" s="312"/>
    </row>
    <row r="1246" spans="4:8" s="264" customFormat="1" ht="12.75">
      <c r="D1246" s="325"/>
      <c r="E1246" s="312"/>
      <c r="F1246" s="312"/>
      <c r="G1246" s="312"/>
      <c r="H1246" s="312"/>
    </row>
    <row r="1247" spans="4:8" s="264" customFormat="1" ht="12.75">
      <c r="D1247" s="325"/>
      <c r="E1247" s="312"/>
      <c r="F1247" s="312"/>
      <c r="G1247" s="312"/>
      <c r="H1247" s="312"/>
    </row>
    <row r="1248" spans="4:8" s="264" customFormat="1" ht="12.75">
      <c r="D1248" s="325"/>
      <c r="E1248" s="312"/>
      <c r="F1248" s="312"/>
      <c r="G1248" s="312"/>
      <c r="H1248" s="312"/>
    </row>
    <row r="1249" spans="4:8" s="264" customFormat="1" ht="12.75">
      <c r="D1249" s="325"/>
      <c r="E1249" s="312"/>
      <c r="F1249" s="312"/>
      <c r="G1249" s="312"/>
      <c r="H1249" s="312"/>
    </row>
    <row r="1250" spans="4:8" s="264" customFormat="1" ht="12.75">
      <c r="D1250" s="325"/>
      <c r="E1250" s="312"/>
      <c r="F1250" s="312"/>
      <c r="G1250" s="312"/>
      <c r="H1250" s="312"/>
    </row>
    <row r="1251" spans="4:8" s="264" customFormat="1" ht="12.75">
      <c r="D1251" s="325"/>
      <c r="E1251" s="312"/>
      <c r="F1251" s="312"/>
      <c r="G1251" s="312"/>
      <c r="H1251" s="312"/>
    </row>
    <row r="1252" spans="4:8" s="264" customFormat="1" ht="12.75">
      <c r="D1252" s="325"/>
      <c r="E1252" s="312"/>
      <c r="F1252" s="312"/>
      <c r="G1252" s="312"/>
      <c r="H1252" s="312"/>
    </row>
    <row r="1253" spans="4:8" s="264" customFormat="1" ht="12.75">
      <c r="D1253" s="325"/>
      <c r="E1253" s="312"/>
      <c r="F1253" s="312"/>
      <c r="G1253" s="312"/>
      <c r="H1253" s="312"/>
    </row>
    <row r="1254" spans="4:8" s="264" customFormat="1" ht="12.75">
      <c r="D1254" s="325"/>
      <c r="E1254" s="312"/>
      <c r="F1254" s="312"/>
      <c r="G1254" s="312"/>
      <c r="H1254" s="312"/>
    </row>
    <row r="1255" spans="4:8" s="264" customFormat="1" ht="12.75">
      <c r="D1255" s="325"/>
      <c r="E1255" s="312"/>
      <c r="F1255" s="312"/>
      <c r="G1255" s="312"/>
      <c r="H1255" s="312"/>
    </row>
    <row r="1256" spans="4:8" s="264" customFormat="1" ht="12.75">
      <c r="D1256" s="325"/>
      <c r="E1256" s="312"/>
      <c r="F1256" s="312"/>
      <c r="G1256" s="312"/>
      <c r="H1256" s="312"/>
    </row>
    <row r="1257" spans="4:8" s="264" customFormat="1" ht="12.75">
      <c r="D1257" s="325"/>
      <c r="E1257" s="312"/>
      <c r="F1257" s="312"/>
      <c r="G1257" s="312"/>
      <c r="H1257" s="312"/>
    </row>
    <row r="1258" spans="4:8" s="264" customFormat="1" ht="12.75">
      <c r="D1258" s="325"/>
      <c r="E1258" s="312"/>
      <c r="F1258" s="312"/>
      <c r="G1258" s="312"/>
      <c r="H1258" s="312"/>
    </row>
    <row r="1259" spans="4:8" s="264" customFormat="1" ht="12.75">
      <c r="D1259" s="325"/>
      <c r="E1259" s="312"/>
      <c r="F1259" s="312"/>
      <c r="G1259" s="312"/>
      <c r="H1259" s="312"/>
    </row>
    <row r="1260" spans="4:8" s="264" customFormat="1" ht="12.75">
      <c r="D1260" s="325"/>
      <c r="E1260" s="312"/>
      <c r="F1260" s="312"/>
      <c r="G1260" s="312"/>
      <c r="H1260" s="312"/>
    </row>
    <row r="1261" spans="4:8" s="264" customFormat="1" ht="12.75">
      <c r="D1261" s="325"/>
      <c r="E1261" s="312"/>
      <c r="F1261" s="312"/>
      <c r="G1261" s="312"/>
      <c r="H1261" s="312"/>
    </row>
    <row r="1262" spans="4:8" s="264" customFormat="1" ht="12.75">
      <c r="D1262" s="325"/>
      <c r="E1262" s="312"/>
      <c r="F1262" s="312"/>
      <c r="G1262" s="312"/>
      <c r="H1262" s="312"/>
    </row>
    <row r="1263" spans="4:8" s="264" customFormat="1" ht="12.75">
      <c r="D1263" s="325"/>
      <c r="E1263" s="312"/>
      <c r="F1263" s="312"/>
      <c r="G1263" s="312"/>
      <c r="H1263" s="312"/>
    </row>
    <row r="1264" spans="4:8" s="264" customFormat="1" ht="12.75">
      <c r="D1264" s="325"/>
      <c r="E1264" s="312"/>
      <c r="F1264" s="312"/>
      <c r="G1264" s="312"/>
      <c r="H1264" s="312"/>
    </row>
    <row r="1265" spans="4:8" s="264" customFormat="1" ht="12.75">
      <c r="D1265" s="325"/>
      <c r="E1265" s="312"/>
      <c r="F1265" s="312"/>
      <c r="G1265" s="312"/>
      <c r="H1265" s="312"/>
    </row>
    <row r="1266" spans="4:8" s="264" customFormat="1" ht="12.75">
      <c r="D1266" s="325"/>
      <c r="E1266" s="312"/>
      <c r="F1266" s="312"/>
      <c r="G1266" s="312"/>
      <c r="H1266" s="312"/>
    </row>
    <row r="1267" spans="4:8" s="264" customFormat="1" ht="12.75">
      <c r="D1267" s="325"/>
      <c r="E1267" s="312"/>
      <c r="F1267" s="312"/>
      <c r="G1267" s="312"/>
      <c r="H1267" s="312"/>
    </row>
    <row r="1268" spans="4:8" s="264" customFormat="1" ht="12.75">
      <c r="D1268" s="325"/>
      <c r="E1268" s="312"/>
      <c r="F1268" s="312"/>
      <c r="G1268" s="312"/>
      <c r="H1268" s="312"/>
    </row>
    <row r="1269" spans="4:8" s="264" customFormat="1" ht="12.75">
      <c r="D1269" s="325"/>
      <c r="E1269" s="312"/>
      <c r="F1269" s="312"/>
      <c r="G1269" s="312"/>
      <c r="H1269" s="312"/>
    </row>
    <row r="1270" spans="4:8" s="264" customFormat="1" ht="12.75">
      <c r="D1270" s="325"/>
      <c r="E1270" s="312"/>
      <c r="F1270" s="312"/>
      <c r="G1270" s="312"/>
      <c r="H1270" s="312"/>
    </row>
    <row r="1271" spans="4:8" s="264" customFormat="1" ht="12.75">
      <c r="D1271" s="325"/>
      <c r="E1271" s="312"/>
      <c r="F1271" s="312"/>
      <c r="G1271" s="312"/>
      <c r="H1271" s="312"/>
    </row>
    <row r="1272" spans="4:8" s="264" customFormat="1" ht="12.75">
      <c r="D1272" s="325"/>
      <c r="E1272" s="312"/>
      <c r="F1272" s="312"/>
      <c r="G1272" s="312"/>
      <c r="H1272" s="312"/>
    </row>
    <row r="1273" spans="4:8" s="264" customFormat="1" ht="12.75">
      <c r="D1273" s="325"/>
      <c r="E1273" s="312"/>
      <c r="F1273" s="312"/>
      <c r="G1273" s="312"/>
      <c r="H1273" s="312"/>
    </row>
    <row r="1274" spans="4:8" s="264" customFormat="1" ht="12.75">
      <c r="D1274" s="325"/>
      <c r="E1274" s="312"/>
      <c r="F1274" s="312"/>
      <c r="G1274" s="312"/>
      <c r="H1274" s="312"/>
    </row>
    <row r="1275" spans="4:8" s="264" customFormat="1" ht="12.75">
      <c r="D1275" s="325"/>
      <c r="E1275" s="312"/>
      <c r="F1275" s="312"/>
      <c r="G1275" s="312"/>
      <c r="H1275" s="312"/>
    </row>
    <row r="1276" spans="4:8" s="264" customFormat="1" ht="12.75">
      <c r="D1276" s="325"/>
      <c r="E1276" s="312"/>
      <c r="F1276" s="312"/>
      <c r="G1276" s="312"/>
      <c r="H1276" s="312"/>
    </row>
    <row r="1277" spans="4:8" s="264" customFormat="1" ht="12.75">
      <c r="D1277" s="325"/>
      <c r="E1277" s="312"/>
      <c r="F1277" s="312"/>
      <c r="G1277" s="312"/>
      <c r="H1277" s="312"/>
    </row>
    <row r="1278" spans="4:8" s="264" customFormat="1" ht="12.75">
      <c r="D1278" s="325"/>
      <c r="E1278" s="312"/>
      <c r="F1278" s="312"/>
      <c r="G1278" s="312"/>
      <c r="H1278" s="312"/>
    </row>
    <row r="1279" spans="4:8" s="264" customFormat="1" ht="12.75">
      <c r="D1279" s="325"/>
      <c r="E1279" s="312"/>
      <c r="F1279" s="312"/>
      <c r="G1279" s="312"/>
      <c r="H1279" s="312"/>
    </row>
    <row r="1280" spans="4:8" s="264" customFormat="1" ht="12.75">
      <c r="D1280" s="325"/>
      <c r="E1280" s="312"/>
      <c r="F1280" s="312"/>
      <c r="G1280" s="312"/>
      <c r="H1280" s="312"/>
    </row>
    <row r="1281" spans="4:8" s="264" customFormat="1" ht="12.75">
      <c r="D1281" s="325"/>
      <c r="E1281" s="312"/>
      <c r="F1281" s="312"/>
      <c r="G1281" s="312"/>
      <c r="H1281" s="312"/>
    </row>
    <row r="1282" spans="4:8" s="264" customFormat="1" ht="12.75">
      <c r="D1282" s="325"/>
      <c r="E1282" s="312"/>
      <c r="F1282" s="312"/>
      <c r="G1282" s="312"/>
      <c r="H1282" s="312"/>
    </row>
    <row r="1283" spans="4:8" s="264" customFormat="1" ht="12.75">
      <c r="D1283" s="325"/>
      <c r="E1283" s="312"/>
      <c r="F1283" s="312"/>
      <c r="G1283" s="312"/>
      <c r="H1283" s="312"/>
    </row>
    <row r="1284" spans="4:8" s="264" customFormat="1" ht="12.75">
      <c r="D1284" s="325"/>
      <c r="E1284" s="312"/>
      <c r="F1284" s="312"/>
      <c r="G1284" s="312"/>
      <c r="H1284" s="312"/>
    </row>
    <row r="1285" spans="4:8" s="264" customFormat="1" ht="12.75">
      <c r="D1285" s="325"/>
      <c r="E1285" s="312"/>
      <c r="F1285" s="312"/>
      <c r="G1285" s="312"/>
      <c r="H1285" s="312"/>
    </row>
    <row r="1286" spans="4:8" s="264" customFormat="1" ht="12.75">
      <c r="D1286" s="325"/>
      <c r="E1286" s="312"/>
      <c r="F1286" s="312"/>
      <c r="G1286" s="312"/>
      <c r="H1286" s="312"/>
    </row>
    <row r="1287" spans="4:8" s="264" customFormat="1" ht="12.75">
      <c r="D1287" s="325"/>
      <c r="E1287" s="312"/>
      <c r="F1287" s="312"/>
      <c r="G1287" s="312"/>
      <c r="H1287" s="312"/>
    </row>
    <row r="1288" spans="4:8" s="264" customFormat="1" ht="12.75">
      <c r="D1288" s="325"/>
      <c r="E1288" s="312"/>
      <c r="F1288" s="312"/>
      <c r="G1288" s="312"/>
      <c r="H1288" s="312"/>
    </row>
    <row r="1289" spans="4:8" s="264" customFormat="1" ht="12.75">
      <c r="D1289" s="325"/>
      <c r="E1289" s="312"/>
      <c r="F1289" s="312"/>
      <c r="G1289" s="312"/>
      <c r="H1289" s="312"/>
    </row>
    <row r="1290" spans="4:8" s="264" customFormat="1" ht="12.75">
      <c r="D1290" s="325"/>
      <c r="E1290" s="312"/>
      <c r="F1290" s="312"/>
      <c r="G1290" s="312"/>
      <c r="H1290" s="312"/>
    </row>
    <row r="1291" spans="4:8" s="264" customFormat="1" ht="12.75">
      <c r="D1291" s="325"/>
      <c r="E1291" s="312"/>
      <c r="F1291" s="312"/>
      <c r="G1291" s="312"/>
      <c r="H1291" s="312"/>
    </row>
    <row r="1292" spans="4:8" s="264" customFormat="1" ht="12.75">
      <c r="D1292" s="325"/>
      <c r="E1292" s="312"/>
      <c r="F1292" s="312"/>
      <c r="G1292" s="312"/>
      <c r="H1292" s="312"/>
    </row>
    <row r="1293" spans="4:8" s="264" customFormat="1" ht="12.75">
      <c r="D1293" s="325"/>
      <c r="E1293" s="312"/>
      <c r="F1293" s="312"/>
      <c r="G1293" s="312"/>
      <c r="H1293" s="312"/>
    </row>
    <row r="1294" spans="4:8" s="264" customFormat="1" ht="12.75">
      <c r="D1294" s="325"/>
      <c r="E1294" s="312"/>
      <c r="F1294" s="312"/>
      <c r="G1294" s="312"/>
      <c r="H1294" s="312"/>
    </row>
    <row r="1295" spans="4:8" s="264" customFormat="1" ht="12.75">
      <c r="D1295" s="325"/>
      <c r="E1295" s="312"/>
      <c r="F1295" s="312"/>
      <c r="G1295" s="312"/>
      <c r="H1295" s="312"/>
    </row>
    <row r="1296" spans="4:8" s="264" customFormat="1" ht="12.75">
      <c r="D1296" s="325"/>
      <c r="E1296" s="312"/>
      <c r="F1296" s="312"/>
      <c r="G1296" s="312"/>
      <c r="H1296" s="312"/>
    </row>
    <row r="1297" spans="4:8" s="264" customFormat="1" ht="12.75">
      <c r="D1297" s="325"/>
      <c r="E1297" s="312"/>
      <c r="F1297" s="312"/>
      <c r="G1297" s="312"/>
      <c r="H1297" s="312"/>
    </row>
    <row r="1298" spans="4:8" s="264" customFormat="1" ht="12.75">
      <c r="D1298" s="325"/>
      <c r="E1298" s="312"/>
      <c r="F1298" s="312"/>
      <c r="G1298" s="312"/>
      <c r="H1298" s="312"/>
    </row>
    <row r="1299" spans="4:8" s="264" customFormat="1" ht="12.75">
      <c r="D1299" s="325"/>
      <c r="E1299" s="312"/>
      <c r="F1299" s="312"/>
      <c r="G1299" s="312"/>
      <c r="H1299" s="312"/>
    </row>
    <row r="1300" spans="4:8" s="264" customFormat="1" ht="12.75">
      <c r="D1300" s="325"/>
      <c r="E1300" s="312"/>
      <c r="F1300" s="312"/>
      <c r="G1300" s="312"/>
      <c r="H1300" s="312"/>
    </row>
    <row r="1301" spans="4:8" s="264" customFormat="1" ht="12.75">
      <c r="D1301" s="325"/>
      <c r="E1301" s="312"/>
      <c r="F1301" s="312"/>
      <c r="G1301" s="312"/>
      <c r="H1301" s="312"/>
    </row>
    <row r="1302" spans="4:8" s="264" customFormat="1" ht="12.75">
      <c r="D1302" s="325"/>
      <c r="E1302" s="312"/>
      <c r="F1302" s="312"/>
      <c r="G1302" s="312"/>
      <c r="H1302" s="312"/>
    </row>
    <row r="1303" spans="4:8" s="264" customFormat="1" ht="12.75">
      <c r="D1303" s="325"/>
      <c r="E1303" s="312"/>
      <c r="F1303" s="312"/>
      <c r="G1303" s="312"/>
      <c r="H1303" s="312"/>
    </row>
    <row r="1304" spans="4:8" s="264" customFormat="1" ht="12.75">
      <c r="D1304" s="325"/>
      <c r="E1304" s="312"/>
      <c r="F1304" s="312"/>
      <c r="G1304" s="312"/>
      <c r="H1304" s="312"/>
    </row>
    <row r="1305" spans="4:8" s="264" customFormat="1" ht="12.75">
      <c r="D1305" s="325"/>
      <c r="E1305" s="312"/>
      <c r="F1305" s="312"/>
      <c r="G1305" s="312"/>
      <c r="H1305" s="312"/>
    </row>
    <row r="1306" spans="4:8" s="264" customFormat="1" ht="12.75">
      <c r="D1306" s="325"/>
      <c r="E1306" s="312"/>
      <c r="F1306" s="312"/>
      <c r="G1306" s="312"/>
      <c r="H1306" s="312"/>
    </row>
    <row r="1307" spans="4:8" s="264" customFormat="1" ht="12.75">
      <c r="D1307" s="325"/>
      <c r="E1307" s="312"/>
      <c r="F1307" s="312"/>
      <c r="G1307" s="312"/>
      <c r="H1307" s="312"/>
    </row>
    <row r="1308" spans="4:8" s="264" customFormat="1" ht="12.75">
      <c r="D1308" s="325"/>
      <c r="E1308" s="312"/>
      <c r="F1308" s="312"/>
      <c r="G1308" s="312"/>
      <c r="H1308" s="312"/>
    </row>
    <row r="1309" spans="4:8" s="264" customFormat="1" ht="12.75">
      <c r="D1309" s="325"/>
      <c r="E1309" s="312"/>
      <c r="F1309" s="312"/>
      <c r="G1309" s="312"/>
      <c r="H1309" s="312"/>
    </row>
    <row r="1310" spans="4:8" s="264" customFormat="1" ht="12.75">
      <c r="D1310" s="325"/>
      <c r="E1310" s="312"/>
      <c r="F1310" s="312"/>
      <c r="G1310" s="312"/>
      <c r="H1310" s="312"/>
    </row>
    <row r="1311" spans="4:8" s="264" customFormat="1" ht="12.75">
      <c r="D1311" s="325"/>
      <c r="E1311" s="312"/>
      <c r="F1311" s="312"/>
      <c r="G1311" s="312"/>
      <c r="H1311" s="312"/>
    </row>
    <row r="1312" spans="4:8" s="264" customFormat="1" ht="12.75">
      <c r="D1312" s="325"/>
      <c r="E1312" s="312"/>
      <c r="F1312" s="312"/>
      <c r="G1312" s="312"/>
      <c r="H1312" s="312"/>
    </row>
    <row r="1313" spans="4:8" s="264" customFormat="1" ht="12.75">
      <c r="D1313" s="325"/>
      <c r="E1313" s="312"/>
      <c r="F1313" s="312"/>
      <c r="G1313" s="312"/>
      <c r="H1313" s="312"/>
    </row>
    <row r="1314" spans="4:8" s="264" customFormat="1" ht="12.75">
      <c r="D1314" s="325"/>
      <c r="E1314" s="312"/>
      <c r="F1314" s="312"/>
      <c r="G1314" s="312"/>
      <c r="H1314" s="312"/>
    </row>
    <row r="1315" spans="4:8" s="264" customFormat="1" ht="12.75">
      <c r="D1315" s="325"/>
      <c r="E1315" s="312"/>
      <c r="F1315" s="312"/>
      <c r="G1315" s="312"/>
      <c r="H1315" s="312"/>
    </row>
    <row r="1316" spans="4:8" s="264" customFormat="1" ht="12.75">
      <c r="D1316" s="325"/>
      <c r="E1316" s="312"/>
      <c r="F1316" s="312"/>
      <c r="G1316" s="312"/>
      <c r="H1316" s="312"/>
    </row>
    <row r="1317" spans="4:8" s="264" customFormat="1" ht="12.75">
      <c r="D1317" s="325"/>
      <c r="E1317" s="312"/>
      <c r="F1317" s="312"/>
      <c r="G1317" s="312"/>
      <c r="H1317" s="312"/>
    </row>
    <row r="1318" spans="4:8" s="264" customFormat="1" ht="12.75">
      <c r="D1318" s="325"/>
      <c r="E1318" s="312"/>
      <c r="F1318" s="312"/>
      <c r="G1318" s="312"/>
      <c r="H1318" s="312"/>
    </row>
    <row r="1319" spans="4:8" s="264" customFormat="1" ht="12.75">
      <c r="D1319" s="325"/>
      <c r="E1319" s="312"/>
      <c r="F1319" s="312"/>
      <c r="G1319" s="312"/>
      <c r="H1319" s="312"/>
    </row>
    <row r="1320" spans="4:8" s="264" customFormat="1" ht="12.75">
      <c r="D1320" s="325"/>
      <c r="E1320" s="312"/>
      <c r="F1320" s="312"/>
      <c r="G1320" s="312"/>
      <c r="H1320" s="312"/>
    </row>
    <row r="1321" spans="4:8" s="264" customFormat="1" ht="12.75">
      <c r="D1321" s="325"/>
      <c r="E1321" s="312"/>
      <c r="F1321" s="312"/>
      <c r="G1321" s="312"/>
      <c r="H1321" s="312"/>
    </row>
    <row r="1322" spans="4:8" s="264" customFormat="1" ht="12.75">
      <c r="D1322" s="325"/>
      <c r="E1322" s="312"/>
      <c r="F1322" s="312"/>
      <c r="G1322" s="312"/>
      <c r="H1322" s="312"/>
    </row>
    <row r="1323" spans="4:8" s="264" customFormat="1" ht="12.75">
      <c r="D1323" s="325"/>
      <c r="E1323" s="312"/>
      <c r="F1323" s="312"/>
      <c r="G1323" s="312"/>
      <c r="H1323" s="312"/>
    </row>
    <row r="1324" spans="4:8" s="264" customFormat="1" ht="12.75">
      <c r="D1324" s="325"/>
      <c r="E1324" s="312"/>
      <c r="F1324" s="312"/>
      <c r="G1324" s="312"/>
      <c r="H1324" s="312"/>
    </row>
    <row r="1325" spans="4:8" s="264" customFormat="1" ht="12.75">
      <c r="D1325" s="325"/>
      <c r="E1325" s="312"/>
      <c r="F1325" s="312"/>
      <c r="G1325" s="312"/>
      <c r="H1325" s="312"/>
    </row>
    <row r="1326" spans="4:8" s="264" customFormat="1" ht="12.75">
      <c r="D1326" s="325"/>
      <c r="E1326" s="312"/>
      <c r="F1326" s="312"/>
      <c r="G1326" s="312"/>
      <c r="H1326" s="312"/>
    </row>
    <row r="1327" spans="4:8" s="264" customFormat="1" ht="12.75">
      <c r="D1327" s="325"/>
      <c r="E1327" s="312"/>
      <c r="F1327" s="312"/>
      <c r="G1327" s="312"/>
      <c r="H1327" s="312"/>
    </row>
    <row r="1328" spans="4:8" s="264" customFormat="1" ht="12.75">
      <c r="D1328" s="325"/>
      <c r="E1328" s="312"/>
      <c r="F1328" s="312"/>
      <c r="G1328" s="312"/>
      <c r="H1328" s="312"/>
    </row>
    <row r="1329" spans="4:8" s="264" customFormat="1" ht="12.75">
      <c r="D1329" s="325"/>
      <c r="E1329" s="312"/>
      <c r="F1329" s="312"/>
      <c r="G1329" s="312"/>
      <c r="H1329" s="312"/>
    </row>
    <row r="1330" spans="4:8" s="264" customFormat="1" ht="12.75">
      <c r="D1330" s="325"/>
      <c r="E1330" s="312"/>
      <c r="F1330" s="312"/>
      <c r="G1330" s="312"/>
      <c r="H1330" s="312"/>
    </row>
    <row r="1331" spans="4:8" s="264" customFormat="1" ht="12.75">
      <c r="D1331" s="325"/>
      <c r="E1331" s="312"/>
      <c r="F1331" s="312"/>
      <c r="G1331" s="312"/>
      <c r="H1331" s="312"/>
    </row>
    <row r="1332" spans="4:8" s="264" customFormat="1" ht="12.75">
      <c r="D1332" s="325"/>
      <c r="E1332" s="312"/>
      <c r="F1332" s="312"/>
      <c r="G1332" s="312"/>
      <c r="H1332" s="312"/>
    </row>
    <row r="1333" spans="4:8" s="264" customFormat="1" ht="12.75">
      <c r="D1333" s="325"/>
      <c r="E1333" s="312"/>
      <c r="F1333" s="312"/>
      <c r="G1333" s="312"/>
      <c r="H1333" s="312"/>
    </row>
    <row r="1334" spans="4:8" s="264" customFormat="1" ht="12.75">
      <c r="D1334" s="325"/>
      <c r="E1334" s="312"/>
      <c r="F1334" s="312"/>
      <c r="G1334" s="312"/>
      <c r="H1334" s="312"/>
    </row>
    <row r="1335" spans="4:8" s="264" customFormat="1" ht="12.75">
      <c r="D1335" s="325"/>
      <c r="E1335" s="312"/>
      <c r="F1335" s="312"/>
      <c r="G1335" s="312"/>
      <c r="H1335" s="312"/>
    </row>
    <row r="1336" spans="4:8" s="264" customFormat="1" ht="12.75">
      <c r="D1336" s="325"/>
      <c r="E1336" s="312"/>
      <c r="F1336" s="312"/>
      <c r="G1336" s="312"/>
      <c r="H1336" s="312"/>
    </row>
    <row r="1337" spans="4:8" s="264" customFormat="1" ht="12.75">
      <c r="D1337" s="325"/>
      <c r="E1337" s="312"/>
      <c r="F1337" s="312"/>
      <c r="G1337" s="312"/>
      <c r="H1337" s="312"/>
    </row>
    <row r="1338" spans="4:8" s="264" customFormat="1" ht="12.75">
      <c r="D1338" s="325"/>
      <c r="E1338" s="312"/>
      <c r="F1338" s="312"/>
      <c r="G1338" s="312"/>
      <c r="H1338" s="312"/>
    </row>
    <row r="1339" spans="4:8" s="264" customFormat="1" ht="12.75">
      <c r="D1339" s="325"/>
      <c r="E1339" s="312"/>
      <c r="F1339" s="312"/>
      <c r="G1339" s="312"/>
      <c r="H1339" s="312"/>
    </row>
    <row r="1340" spans="4:8" s="264" customFormat="1" ht="12.75">
      <c r="D1340" s="325"/>
      <c r="E1340" s="312"/>
      <c r="F1340" s="312"/>
      <c r="G1340" s="312"/>
      <c r="H1340" s="312"/>
    </row>
    <row r="1341" spans="4:8" s="264" customFormat="1" ht="12.75">
      <c r="D1341" s="325"/>
      <c r="E1341" s="312"/>
      <c r="F1341" s="312"/>
      <c r="G1341" s="312"/>
      <c r="H1341" s="312"/>
    </row>
    <row r="1342" spans="4:8" s="264" customFormat="1" ht="12.75">
      <c r="D1342" s="325"/>
      <c r="E1342" s="312"/>
      <c r="F1342" s="312"/>
      <c r="G1342" s="312"/>
      <c r="H1342" s="312"/>
    </row>
    <row r="1343" spans="4:8" s="264" customFormat="1" ht="12.75">
      <c r="D1343" s="325"/>
      <c r="E1343" s="312"/>
      <c r="F1343" s="312"/>
      <c r="G1343" s="312"/>
      <c r="H1343" s="312"/>
    </row>
    <row r="1344" spans="4:8" s="264" customFormat="1" ht="12.75">
      <c r="D1344" s="325"/>
      <c r="E1344" s="312"/>
      <c r="F1344" s="312"/>
      <c r="G1344" s="312"/>
      <c r="H1344" s="312"/>
    </row>
    <row r="1345" spans="4:8" s="264" customFormat="1" ht="12.75">
      <c r="D1345" s="325"/>
      <c r="E1345" s="312"/>
      <c r="F1345" s="312"/>
      <c r="G1345" s="312"/>
      <c r="H1345" s="312"/>
    </row>
    <row r="1346" spans="4:8" s="264" customFormat="1" ht="12.75">
      <c r="D1346" s="325"/>
      <c r="E1346" s="312"/>
      <c r="F1346" s="312"/>
      <c r="G1346" s="312"/>
      <c r="H1346" s="312"/>
    </row>
    <row r="1347" spans="4:8" s="264" customFormat="1" ht="12.75">
      <c r="D1347" s="325"/>
      <c r="E1347" s="312"/>
      <c r="F1347" s="312"/>
      <c r="G1347" s="312"/>
      <c r="H1347" s="312"/>
    </row>
    <row r="1348" spans="4:8" s="264" customFormat="1" ht="12.75">
      <c r="D1348" s="325"/>
      <c r="E1348" s="312"/>
      <c r="F1348" s="312"/>
      <c r="G1348" s="312"/>
      <c r="H1348" s="312"/>
    </row>
    <row r="1349" spans="4:8" s="264" customFormat="1" ht="12.75">
      <c r="D1349" s="325"/>
      <c r="E1349" s="312"/>
      <c r="F1349" s="312"/>
      <c r="G1349" s="312"/>
      <c r="H1349" s="312"/>
    </row>
    <row r="1350" spans="4:8" s="264" customFormat="1" ht="12.75">
      <c r="D1350" s="325"/>
      <c r="E1350" s="312"/>
      <c r="F1350" s="312"/>
      <c r="G1350" s="312"/>
      <c r="H1350" s="312"/>
    </row>
    <row r="1351" spans="4:8" s="264" customFormat="1" ht="12.75">
      <c r="D1351" s="325"/>
      <c r="E1351" s="312"/>
      <c r="F1351" s="312"/>
      <c r="G1351" s="312"/>
      <c r="H1351" s="312"/>
    </row>
    <row r="1352" spans="4:8" s="264" customFormat="1" ht="12.75">
      <c r="D1352" s="325"/>
      <c r="E1352" s="312"/>
      <c r="F1352" s="312"/>
      <c r="G1352" s="312"/>
      <c r="H1352" s="312"/>
    </row>
    <row r="1353" spans="4:8" s="264" customFormat="1" ht="12.75">
      <c r="D1353" s="325"/>
      <c r="E1353" s="312"/>
      <c r="F1353" s="312"/>
      <c r="G1353" s="312"/>
      <c r="H1353" s="312"/>
    </row>
    <row r="1354" spans="4:8" s="264" customFormat="1" ht="12.75">
      <c r="D1354" s="325"/>
      <c r="E1354" s="312"/>
      <c r="F1354" s="312"/>
      <c r="G1354" s="312"/>
      <c r="H1354" s="312"/>
    </row>
    <row r="1355" spans="4:8" s="264" customFormat="1" ht="12.75">
      <c r="D1355" s="325"/>
      <c r="E1355" s="312"/>
      <c r="F1355" s="312"/>
      <c r="G1355" s="312"/>
      <c r="H1355" s="312"/>
    </row>
    <row r="1356" spans="4:8" s="264" customFormat="1" ht="12.75">
      <c r="D1356" s="325"/>
      <c r="E1356" s="312"/>
      <c r="F1356" s="312"/>
      <c r="G1356" s="312"/>
      <c r="H1356" s="312"/>
    </row>
    <row r="1357" spans="4:8" s="264" customFormat="1" ht="12.75">
      <c r="D1357" s="325"/>
      <c r="E1357" s="312"/>
      <c r="F1357" s="312"/>
      <c r="G1357" s="312"/>
      <c r="H1357" s="312"/>
    </row>
    <row r="1358" spans="4:8" s="264" customFormat="1" ht="12.75">
      <c r="D1358" s="325"/>
      <c r="E1358" s="312"/>
      <c r="F1358" s="312"/>
      <c r="G1358" s="312"/>
      <c r="H1358" s="312"/>
    </row>
    <row r="1359" spans="4:8" s="264" customFormat="1" ht="12.75">
      <c r="D1359" s="325"/>
      <c r="E1359" s="312"/>
      <c r="F1359" s="312"/>
      <c r="G1359" s="312"/>
      <c r="H1359" s="312"/>
    </row>
    <row r="1360" spans="4:8" s="264" customFormat="1" ht="12.75">
      <c r="D1360" s="325"/>
      <c r="E1360" s="312"/>
      <c r="F1360" s="312"/>
      <c r="G1360" s="312"/>
      <c r="H1360" s="312"/>
    </row>
    <row r="1361" spans="4:8" s="264" customFormat="1" ht="12.75">
      <c r="D1361" s="325"/>
      <c r="E1361" s="312"/>
      <c r="F1361" s="312"/>
      <c r="G1361" s="312"/>
      <c r="H1361" s="312"/>
    </row>
    <row r="1362" spans="4:8" s="264" customFormat="1" ht="12.75">
      <c r="D1362" s="325"/>
      <c r="E1362" s="312"/>
      <c r="F1362" s="312"/>
      <c r="G1362" s="312"/>
      <c r="H1362" s="312"/>
    </row>
    <row r="1363" spans="4:8" s="264" customFormat="1" ht="12.75">
      <c r="D1363" s="325"/>
      <c r="E1363" s="312"/>
      <c r="F1363" s="312"/>
      <c r="G1363" s="312"/>
      <c r="H1363" s="312"/>
    </row>
    <row r="1364" spans="4:8" s="264" customFormat="1" ht="12.75">
      <c r="D1364" s="325"/>
      <c r="E1364" s="312"/>
      <c r="F1364" s="312"/>
      <c r="G1364" s="312"/>
      <c r="H1364" s="312"/>
    </row>
    <row r="1365" spans="4:8" s="264" customFormat="1" ht="12.75">
      <c r="D1365" s="325"/>
      <c r="E1365" s="312"/>
      <c r="F1365" s="312"/>
      <c r="G1365" s="312"/>
      <c r="H1365" s="312"/>
    </row>
    <row r="1366" spans="4:8" s="264" customFormat="1" ht="12.75">
      <c r="D1366" s="325"/>
      <c r="E1366" s="312"/>
      <c r="F1366" s="312"/>
      <c r="G1366" s="312"/>
      <c r="H1366" s="312"/>
    </row>
    <row r="1367" spans="4:8" s="264" customFormat="1" ht="12.75">
      <c r="D1367" s="325"/>
      <c r="E1367" s="312"/>
      <c r="F1367" s="312"/>
      <c r="G1367" s="312"/>
      <c r="H1367" s="312"/>
    </row>
    <row r="1368" spans="4:8" s="264" customFormat="1" ht="12.75">
      <c r="D1368" s="325"/>
      <c r="E1368" s="312"/>
      <c r="F1368" s="312"/>
      <c r="G1368" s="312"/>
      <c r="H1368" s="312"/>
    </row>
    <row r="1369" spans="4:8" s="264" customFormat="1" ht="12.75">
      <c r="D1369" s="325"/>
      <c r="E1369" s="312"/>
      <c r="F1369" s="312"/>
      <c r="G1369" s="312"/>
      <c r="H1369" s="312"/>
    </row>
    <row r="1370" spans="4:8" s="264" customFormat="1" ht="12.75">
      <c r="D1370" s="325"/>
      <c r="E1370" s="312"/>
      <c r="F1370" s="312"/>
      <c r="G1370" s="312"/>
      <c r="H1370" s="312"/>
    </row>
    <row r="1371" spans="4:8" s="264" customFormat="1" ht="12.75">
      <c r="D1371" s="325"/>
      <c r="E1371" s="312"/>
      <c r="F1371" s="312"/>
      <c r="G1371" s="312"/>
      <c r="H1371" s="312"/>
    </row>
    <row r="1372" spans="4:8" s="264" customFormat="1" ht="12.75">
      <c r="D1372" s="325"/>
      <c r="E1372" s="312"/>
      <c r="F1372" s="312"/>
      <c r="G1372" s="312"/>
      <c r="H1372" s="312"/>
    </row>
    <row r="1373" spans="4:8" s="264" customFormat="1" ht="12.75">
      <c r="D1373" s="325"/>
      <c r="E1373" s="312"/>
      <c r="F1373" s="312"/>
      <c r="G1373" s="312"/>
      <c r="H1373" s="312"/>
    </row>
    <row r="1374" spans="4:8" s="264" customFormat="1" ht="12.75">
      <c r="D1374" s="325"/>
      <c r="E1374" s="312"/>
      <c r="F1374" s="312"/>
      <c r="G1374" s="312"/>
      <c r="H1374" s="312"/>
    </row>
    <row r="1375" spans="4:8" s="264" customFormat="1" ht="12.75">
      <c r="D1375" s="325"/>
      <c r="E1375" s="312"/>
      <c r="F1375" s="312"/>
      <c r="G1375" s="312"/>
      <c r="H1375" s="312"/>
    </row>
    <row r="1376" spans="4:8" s="264" customFormat="1" ht="12.75">
      <c r="D1376" s="325"/>
      <c r="E1376" s="312"/>
      <c r="F1376" s="312"/>
      <c r="G1376" s="312"/>
      <c r="H1376" s="312"/>
    </row>
    <row r="1377" spans="4:8" s="264" customFormat="1" ht="12.75">
      <c r="D1377" s="325"/>
      <c r="E1377" s="312"/>
      <c r="F1377" s="312"/>
      <c r="G1377" s="312"/>
      <c r="H1377" s="312"/>
    </row>
    <row r="1378" spans="4:8" s="264" customFormat="1" ht="12.75">
      <c r="D1378" s="325"/>
      <c r="E1378" s="312"/>
      <c r="F1378" s="312"/>
      <c r="G1378" s="312"/>
      <c r="H1378" s="312"/>
    </row>
    <row r="1379" spans="4:8" s="264" customFormat="1" ht="12.75">
      <c r="D1379" s="325"/>
      <c r="E1379" s="312"/>
      <c r="F1379" s="312"/>
      <c r="G1379" s="312"/>
      <c r="H1379" s="312"/>
    </row>
    <row r="1380" spans="4:8" s="264" customFormat="1" ht="12.75">
      <c r="D1380" s="325"/>
      <c r="E1380" s="312"/>
      <c r="F1380" s="312"/>
      <c r="G1380" s="312"/>
      <c r="H1380" s="312"/>
    </row>
    <row r="1381" spans="4:8" s="264" customFormat="1" ht="12.75">
      <c r="D1381" s="325"/>
      <c r="E1381" s="312"/>
      <c r="F1381" s="312"/>
      <c r="G1381" s="312"/>
      <c r="H1381" s="312"/>
    </row>
    <row r="1382" spans="4:8" s="264" customFormat="1" ht="12.75">
      <c r="D1382" s="325"/>
      <c r="E1382" s="312"/>
      <c r="F1382" s="312"/>
      <c r="G1382" s="312"/>
      <c r="H1382" s="312"/>
    </row>
    <row r="1383" spans="4:8" s="264" customFormat="1" ht="12.75">
      <c r="D1383" s="325"/>
      <c r="E1383" s="312"/>
      <c r="F1383" s="312"/>
      <c r="G1383" s="312"/>
      <c r="H1383" s="312"/>
    </row>
    <row r="1384" spans="4:8" s="264" customFormat="1" ht="12.75">
      <c r="D1384" s="325"/>
      <c r="E1384" s="312"/>
      <c r="F1384" s="312"/>
      <c r="G1384" s="312"/>
      <c r="H1384" s="312"/>
    </row>
    <row r="1385" spans="4:8" s="264" customFormat="1" ht="12.75">
      <c r="D1385" s="325"/>
      <c r="E1385" s="312"/>
      <c r="F1385" s="312"/>
      <c r="G1385" s="312"/>
      <c r="H1385" s="312"/>
    </row>
    <row r="1386" spans="4:8" s="264" customFormat="1" ht="12.75">
      <c r="D1386" s="325"/>
      <c r="E1386" s="312"/>
      <c r="F1386" s="312"/>
      <c r="G1386" s="312"/>
      <c r="H1386" s="312"/>
    </row>
    <row r="1387" spans="4:8" s="264" customFormat="1" ht="12.75">
      <c r="D1387" s="325"/>
      <c r="E1387" s="312"/>
      <c r="F1387" s="312"/>
      <c r="G1387" s="312"/>
      <c r="H1387" s="312"/>
    </row>
    <row r="1388" spans="4:8" s="264" customFormat="1" ht="12.75">
      <c r="D1388" s="325"/>
      <c r="E1388" s="312"/>
      <c r="F1388" s="312"/>
      <c r="G1388" s="312"/>
      <c r="H1388" s="312"/>
    </row>
    <row r="1389" spans="4:8" s="264" customFormat="1" ht="12.75">
      <c r="D1389" s="325"/>
      <c r="E1389" s="312"/>
      <c r="F1389" s="312"/>
      <c r="G1389" s="312"/>
      <c r="H1389" s="312"/>
    </row>
    <row r="1390" spans="4:8" s="264" customFormat="1" ht="12.75">
      <c r="D1390" s="325"/>
      <c r="E1390" s="312"/>
      <c r="F1390" s="312"/>
      <c r="G1390" s="312"/>
      <c r="H1390" s="312"/>
    </row>
    <row r="1391" spans="4:8" s="264" customFormat="1" ht="12.75">
      <c r="D1391" s="325"/>
      <c r="E1391" s="312"/>
      <c r="F1391" s="312"/>
      <c r="G1391" s="312"/>
      <c r="H1391" s="312"/>
    </row>
    <row r="1392" spans="4:8" s="264" customFormat="1" ht="12.75">
      <c r="D1392" s="325"/>
      <c r="E1392" s="312"/>
      <c r="F1392" s="312"/>
      <c r="G1392" s="312"/>
      <c r="H1392" s="312"/>
    </row>
    <row r="1393" spans="4:8" s="264" customFormat="1" ht="12.75">
      <c r="D1393" s="325"/>
      <c r="E1393" s="312"/>
      <c r="F1393" s="312"/>
      <c r="G1393" s="312"/>
      <c r="H1393" s="312"/>
    </row>
    <row r="1394" spans="4:8" s="264" customFormat="1" ht="12.75">
      <c r="D1394" s="325"/>
      <c r="E1394" s="312"/>
      <c r="F1394" s="312"/>
      <c r="G1394" s="312"/>
      <c r="H1394" s="312"/>
    </row>
    <row r="1395" spans="4:8" s="264" customFormat="1" ht="12.75">
      <c r="D1395" s="325"/>
      <c r="E1395" s="312"/>
      <c r="F1395" s="312"/>
      <c r="G1395" s="312"/>
      <c r="H1395" s="312"/>
    </row>
    <row r="1396" spans="4:8" s="264" customFormat="1" ht="12.75">
      <c r="D1396" s="325"/>
      <c r="E1396" s="312"/>
      <c r="F1396" s="312"/>
      <c r="G1396" s="312"/>
      <c r="H1396" s="312"/>
    </row>
    <row r="1397" spans="4:8" s="264" customFormat="1" ht="12.75">
      <c r="D1397" s="325"/>
      <c r="E1397" s="312"/>
      <c r="F1397" s="312"/>
      <c r="G1397" s="312"/>
      <c r="H1397" s="312"/>
    </row>
    <row r="1398" spans="4:8" s="264" customFormat="1" ht="12.75">
      <c r="D1398" s="325"/>
      <c r="E1398" s="312"/>
      <c r="F1398" s="312"/>
      <c r="G1398" s="312"/>
      <c r="H1398" s="312"/>
    </row>
    <row r="1399" spans="4:8" s="264" customFormat="1" ht="12.75">
      <c r="D1399" s="325"/>
      <c r="E1399" s="312"/>
      <c r="F1399" s="312"/>
      <c r="G1399" s="312"/>
      <c r="H1399" s="312"/>
    </row>
    <row r="1400" spans="4:8" s="264" customFormat="1" ht="12.75">
      <c r="D1400" s="325"/>
      <c r="E1400" s="312"/>
      <c r="F1400" s="312"/>
      <c r="G1400" s="312"/>
      <c r="H1400" s="312"/>
    </row>
    <row r="1401" spans="4:8" s="264" customFormat="1" ht="12.75">
      <c r="D1401" s="325"/>
      <c r="E1401" s="312"/>
      <c r="F1401" s="312"/>
      <c r="G1401" s="312"/>
      <c r="H1401" s="312"/>
    </row>
    <row r="1402" spans="4:8" s="264" customFormat="1" ht="12.75">
      <c r="D1402" s="325"/>
      <c r="E1402" s="312"/>
      <c r="F1402" s="312"/>
      <c r="G1402" s="312"/>
      <c r="H1402" s="312"/>
    </row>
    <row r="1403" spans="4:8" s="264" customFormat="1" ht="12.75">
      <c r="D1403" s="325"/>
      <c r="E1403" s="312"/>
      <c r="F1403" s="312"/>
      <c r="G1403" s="312"/>
      <c r="H1403" s="312"/>
    </row>
    <row r="1404" spans="4:8" s="264" customFormat="1" ht="12.75">
      <c r="D1404" s="325"/>
      <c r="E1404" s="312"/>
      <c r="F1404" s="312"/>
      <c r="G1404" s="312"/>
      <c r="H1404" s="312"/>
    </row>
    <row r="1405" spans="4:8" s="264" customFormat="1" ht="12.75">
      <c r="D1405" s="325"/>
      <c r="E1405" s="312"/>
      <c r="F1405" s="312"/>
      <c r="G1405" s="312"/>
      <c r="H1405" s="312"/>
    </row>
    <row r="1406" spans="4:8" s="264" customFormat="1" ht="12.75">
      <c r="D1406" s="325"/>
      <c r="E1406" s="312"/>
      <c r="F1406" s="312"/>
      <c r="G1406" s="312"/>
      <c r="H1406" s="312"/>
    </row>
    <row r="1407" spans="4:8" s="264" customFormat="1" ht="12.75">
      <c r="D1407" s="325"/>
      <c r="E1407" s="312"/>
      <c r="F1407" s="312"/>
      <c r="G1407" s="312"/>
      <c r="H1407" s="312"/>
    </row>
    <row r="1408" spans="4:8" s="264" customFormat="1" ht="12.75">
      <c r="D1408" s="325"/>
      <c r="E1408" s="312"/>
      <c r="F1408" s="312"/>
      <c r="G1408" s="312"/>
      <c r="H1408" s="312"/>
    </row>
    <row r="1409" spans="4:8" s="264" customFormat="1" ht="12.75">
      <c r="D1409" s="325"/>
      <c r="E1409" s="312"/>
      <c r="F1409" s="312"/>
      <c r="G1409" s="312"/>
      <c r="H1409" s="312"/>
    </row>
    <row r="1410" spans="4:8" s="264" customFormat="1" ht="12.75">
      <c r="D1410" s="325"/>
      <c r="E1410" s="312"/>
      <c r="F1410" s="312"/>
      <c r="G1410" s="312"/>
      <c r="H1410" s="312"/>
    </row>
    <row r="1411" spans="4:8" s="264" customFormat="1" ht="12.75">
      <c r="D1411" s="325"/>
      <c r="E1411" s="312"/>
      <c r="F1411" s="312"/>
      <c r="G1411" s="312"/>
      <c r="H1411" s="312"/>
    </row>
    <row r="1412" spans="4:8" s="264" customFormat="1" ht="12.75">
      <c r="D1412" s="325"/>
      <c r="E1412" s="312"/>
      <c r="F1412" s="312"/>
      <c r="G1412" s="312"/>
      <c r="H1412" s="312"/>
    </row>
    <row r="1413" spans="4:8" s="264" customFormat="1" ht="12.75">
      <c r="D1413" s="325"/>
      <c r="E1413" s="312"/>
      <c r="F1413" s="312"/>
      <c r="G1413" s="312"/>
      <c r="H1413" s="312"/>
    </row>
    <row r="1414" spans="4:8" s="264" customFormat="1" ht="12.75">
      <c r="D1414" s="325"/>
      <c r="E1414" s="312"/>
      <c r="F1414" s="312"/>
      <c r="G1414" s="312"/>
      <c r="H1414" s="312"/>
    </row>
    <row r="1415" spans="4:8" s="264" customFormat="1" ht="12.75">
      <c r="D1415" s="325"/>
      <c r="E1415" s="312"/>
      <c r="F1415" s="312"/>
      <c r="G1415" s="312"/>
      <c r="H1415" s="312"/>
    </row>
    <row r="1416" spans="4:8" s="264" customFormat="1" ht="12.75">
      <c r="D1416" s="325"/>
      <c r="E1416" s="312"/>
      <c r="F1416" s="312"/>
      <c r="G1416" s="312"/>
      <c r="H1416" s="312"/>
    </row>
    <row r="1417" spans="4:8" s="264" customFormat="1" ht="12.75">
      <c r="D1417" s="325"/>
      <c r="E1417" s="312"/>
      <c r="F1417" s="312"/>
      <c r="G1417" s="312"/>
      <c r="H1417" s="312"/>
    </row>
    <row r="1418" spans="4:8" s="264" customFormat="1" ht="12.75">
      <c r="D1418" s="325"/>
      <c r="E1418" s="312"/>
      <c r="F1418" s="312"/>
      <c r="G1418" s="312"/>
      <c r="H1418" s="312"/>
    </row>
    <row r="1419" spans="4:8" s="264" customFormat="1" ht="12.75">
      <c r="D1419" s="325"/>
      <c r="E1419" s="312"/>
      <c r="F1419" s="312"/>
      <c r="G1419" s="312"/>
      <c r="H1419" s="312"/>
    </row>
    <row r="1420" spans="4:8" s="264" customFormat="1" ht="12.75">
      <c r="D1420" s="325"/>
      <c r="E1420" s="312"/>
      <c r="F1420" s="312"/>
      <c r="G1420" s="312"/>
      <c r="H1420" s="312"/>
    </row>
    <row r="1421" spans="4:8" s="264" customFormat="1" ht="12.75">
      <c r="D1421" s="325"/>
      <c r="E1421" s="312"/>
      <c r="F1421" s="312"/>
      <c r="G1421" s="312"/>
      <c r="H1421" s="312"/>
    </row>
    <row r="1422" spans="4:8" s="264" customFormat="1" ht="12.75">
      <c r="D1422" s="325"/>
      <c r="E1422" s="312"/>
      <c r="F1422" s="312"/>
      <c r="G1422" s="312"/>
      <c r="H1422" s="312"/>
    </row>
    <row r="1423" spans="4:8" s="264" customFormat="1" ht="12.75">
      <c r="D1423" s="325"/>
      <c r="E1423" s="312"/>
      <c r="F1423" s="312"/>
      <c r="G1423" s="312"/>
      <c r="H1423" s="312"/>
    </row>
    <row r="1424" spans="4:8" s="264" customFormat="1" ht="12.75">
      <c r="D1424" s="325"/>
      <c r="E1424" s="312"/>
      <c r="F1424" s="312"/>
      <c r="G1424" s="312"/>
      <c r="H1424" s="312"/>
    </row>
    <row r="1425" spans="4:8" s="264" customFormat="1" ht="12.75">
      <c r="D1425" s="325"/>
      <c r="E1425" s="312"/>
      <c r="F1425" s="312"/>
      <c r="G1425" s="312"/>
      <c r="H1425" s="312"/>
    </row>
    <row r="1426" spans="4:8" s="264" customFormat="1" ht="12.75">
      <c r="D1426" s="325"/>
      <c r="E1426" s="312"/>
      <c r="F1426" s="312"/>
      <c r="G1426" s="312"/>
      <c r="H1426" s="312"/>
    </row>
    <row r="1427" spans="4:8" s="264" customFormat="1" ht="12.75">
      <c r="D1427" s="325"/>
      <c r="E1427" s="312"/>
      <c r="F1427" s="312"/>
      <c r="G1427" s="312"/>
      <c r="H1427" s="312"/>
    </row>
    <row r="1428" spans="4:8" s="264" customFormat="1" ht="12.75">
      <c r="D1428" s="325"/>
      <c r="E1428" s="312"/>
      <c r="F1428" s="312"/>
      <c r="G1428" s="312"/>
      <c r="H1428" s="312"/>
    </row>
    <row r="1429" spans="4:8" s="264" customFormat="1" ht="12.75">
      <c r="D1429" s="325"/>
      <c r="E1429" s="312"/>
      <c r="F1429" s="312"/>
      <c r="G1429" s="312"/>
      <c r="H1429" s="312"/>
    </row>
    <row r="1430" spans="4:8" s="264" customFormat="1" ht="12.75">
      <c r="D1430" s="325"/>
      <c r="E1430" s="312"/>
      <c r="F1430" s="312"/>
      <c r="G1430" s="312"/>
      <c r="H1430" s="312"/>
    </row>
    <row r="1431" spans="4:8" s="264" customFormat="1" ht="12.75">
      <c r="D1431" s="325"/>
      <c r="E1431" s="312"/>
      <c r="F1431" s="312"/>
      <c r="G1431" s="312"/>
      <c r="H1431" s="312"/>
    </row>
    <row r="1432" spans="4:8" s="264" customFormat="1" ht="12.75">
      <c r="D1432" s="325"/>
      <c r="E1432" s="312"/>
      <c r="F1432" s="312"/>
      <c r="G1432" s="312"/>
      <c r="H1432" s="312"/>
    </row>
    <row r="1433" spans="4:8" s="264" customFormat="1" ht="12.75">
      <c r="D1433" s="325"/>
      <c r="E1433" s="312"/>
      <c r="F1433" s="312"/>
      <c r="G1433" s="312"/>
      <c r="H1433" s="312"/>
    </row>
    <row r="1434" spans="4:8" s="264" customFormat="1" ht="12.75">
      <c r="D1434" s="325"/>
      <c r="E1434" s="312"/>
      <c r="F1434" s="312"/>
      <c r="G1434" s="312"/>
      <c r="H1434" s="312"/>
    </row>
    <row r="1435" spans="4:8" s="264" customFormat="1" ht="12.75">
      <c r="D1435" s="325"/>
      <c r="E1435" s="312"/>
      <c r="F1435" s="312"/>
      <c r="G1435" s="312"/>
      <c r="H1435" s="312"/>
    </row>
    <row r="1436" spans="4:8" s="264" customFormat="1" ht="12.75">
      <c r="D1436" s="325"/>
      <c r="E1436" s="312"/>
      <c r="F1436" s="312"/>
      <c r="G1436" s="312"/>
      <c r="H1436" s="312"/>
    </row>
    <row r="1437" spans="4:8" s="264" customFormat="1" ht="12.75">
      <c r="D1437" s="325"/>
      <c r="E1437" s="312"/>
      <c r="F1437" s="312"/>
      <c r="G1437" s="312"/>
      <c r="H1437" s="312"/>
    </row>
    <row r="1438" spans="4:8" s="264" customFormat="1" ht="12.75">
      <c r="D1438" s="325"/>
      <c r="E1438" s="312"/>
      <c r="F1438" s="312"/>
      <c r="G1438" s="312"/>
      <c r="H1438" s="312"/>
    </row>
    <row r="1439" spans="4:8" s="264" customFormat="1" ht="12.75">
      <c r="D1439" s="325"/>
      <c r="E1439" s="312"/>
      <c r="F1439" s="312"/>
      <c r="G1439" s="312"/>
      <c r="H1439" s="312"/>
    </row>
    <row r="1440" spans="4:8" s="264" customFormat="1" ht="12.75">
      <c r="D1440" s="325"/>
      <c r="E1440" s="312"/>
      <c r="F1440" s="312"/>
      <c r="G1440" s="312"/>
      <c r="H1440" s="312"/>
    </row>
    <row r="1441" spans="4:8" s="264" customFormat="1" ht="12.75">
      <c r="D1441" s="325"/>
      <c r="E1441" s="312"/>
      <c r="F1441" s="312"/>
      <c r="G1441" s="312"/>
      <c r="H1441" s="312"/>
    </row>
    <row r="1442" spans="4:8" s="264" customFormat="1" ht="12.75">
      <c r="D1442" s="325"/>
      <c r="E1442" s="312"/>
      <c r="F1442" s="312"/>
      <c r="G1442" s="312"/>
      <c r="H1442" s="312"/>
    </row>
    <row r="1443" spans="4:8" s="264" customFormat="1" ht="12.75">
      <c r="D1443" s="325"/>
      <c r="E1443" s="312"/>
      <c r="F1443" s="312"/>
      <c r="G1443" s="312"/>
      <c r="H1443" s="312"/>
    </row>
    <row r="1444" spans="4:8" s="264" customFormat="1" ht="12.75">
      <c r="D1444" s="325"/>
      <c r="E1444" s="312"/>
      <c r="F1444" s="312"/>
      <c r="G1444" s="312"/>
      <c r="H1444" s="312"/>
    </row>
    <row r="1445" spans="4:8" s="264" customFormat="1" ht="12.75">
      <c r="D1445" s="325"/>
      <c r="E1445" s="312"/>
      <c r="F1445" s="312"/>
      <c r="G1445" s="312"/>
      <c r="H1445" s="312"/>
    </row>
    <row r="1446" spans="4:8" s="264" customFormat="1" ht="12.75">
      <c r="D1446" s="325"/>
      <c r="E1446" s="312"/>
      <c r="F1446" s="312"/>
      <c r="G1446" s="312"/>
      <c r="H1446" s="312"/>
    </row>
    <row r="1447" spans="4:8" s="264" customFormat="1" ht="12.75">
      <c r="D1447" s="325"/>
      <c r="E1447" s="312"/>
      <c r="F1447" s="312"/>
      <c r="G1447" s="312"/>
      <c r="H1447" s="312"/>
    </row>
    <row r="1448" spans="4:8" s="264" customFormat="1" ht="12.75">
      <c r="D1448" s="325"/>
      <c r="E1448" s="312"/>
      <c r="F1448" s="312"/>
      <c r="G1448" s="312"/>
      <c r="H1448" s="312"/>
    </row>
    <row r="1449" spans="4:8" s="264" customFormat="1" ht="12.75">
      <c r="D1449" s="325"/>
      <c r="E1449" s="312"/>
      <c r="F1449" s="312"/>
      <c r="G1449" s="312"/>
      <c r="H1449" s="312"/>
    </row>
    <row r="1450" spans="4:8" s="264" customFormat="1" ht="12.75">
      <c r="D1450" s="325"/>
      <c r="E1450" s="312"/>
      <c r="F1450" s="312"/>
      <c r="G1450" s="312"/>
      <c r="H1450" s="312"/>
    </row>
    <row r="1451" spans="4:8" s="264" customFormat="1" ht="12.75">
      <c r="D1451" s="325"/>
      <c r="E1451" s="312"/>
      <c r="F1451" s="312"/>
      <c r="G1451" s="312"/>
      <c r="H1451" s="312"/>
    </row>
    <row r="1452" spans="4:8" s="264" customFormat="1" ht="12.75">
      <c r="D1452" s="325"/>
      <c r="E1452" s="312"/>
      <c r="F1452" s="312"/>
      <c r="G1452" s="312"/>
      <c r="H1452" s="312"/>
    </row>
    <row r="1453" spans="4:8" s="264" customFormat="1" ht="12.75">
      <c r="D1453" s="325"/>
      <c r="E1453" s="312"/>
      <c r="F1453" s="312"/>
      <c r="G1453" s="312"/>
      <c r="H1453" s="312"/>
    </row>
    <row r="1454" spans="4:8" s="264" customFormat="1" ht="12.75">
      <c r="D1454" s="325"/>
      <c r="E1454" s="312"/>
      <c r="F1454" s="312"/>
      <c r="G1454" s="312"/>
      <c r="H1454" s="312"/>
    </row>
    <row r="1455" spans="4:8" s="264" customFormat="1" ht="12.75">
      <c r="D1455" s="325"/>
      <c r="E1455" s="312"/>
      <c r="F1455" s="312"/>
      <c r="G1455" s="312"/>
      <c r="H1455" s="312"/>
    </row>
    <row r="1456" spans="4:8" s="264" customFormat="1" ht="12.75">
      <c r="D1456" s="325"/>
      <c r="E1456" s="312"/>
      <c r="F1456" s="312"/>
      <c r="G1456" s="312"/>
      <c r="H1456" s="312"/>
    </row>
    <row r="1457" spans="4:8" s="264" customFormat="1" ht="12.75">
      <c r="D1457" s="325"/>
      <c r="E1457" s="312"/>
      <c r="F1457" s="312"/>
      <c r="G1457" s="312"/>
      <c r="H1457" s="312"/>
    </row>
    <row r="1458" spans="4:8" s="264" customFormat="1" ht="12.75">
      <c r="D1458" s="325"/>
      <c r="E1458" s="312"/>
      <c r="F1458" s="312"/>
      <c r="G1458" s="312"/>
      <c r="H1458" s="312"/>
    </row>
    <row r="1459" spans="4:8" s="264" customFormat="1" ht="12.75">
      <c r="D1459" s="325"/>
      <c r="E1459" s="312"/>
      <c r="F1459" s="312"/>
      <c r="G1459" s="312"/>
      <c r="H1459" s="312"/>
    </row>
    <row r="1460" spans="4:8" s="264" customFormat="1" ht="12.75">
      <c r="D1460" s="325"/>
      <c r="E1460" s="312"/>
      <c r="F1460" s="312"/>
      <c r="G1460" s="312"/>
      <c r="H1460" s="312"/>
    </row>
    <row r="1461" spans="4:8" s="264" customFormat="1" ht="12.75">
      <c r="D1461" s="325"/>
      <c r="E1461" s="312"/>
      <c r="F1461" s="312"/>
      <c r="G1461" s="312"/>
      <c r="H1461" s="312"/>
    </row>
    <row r="1462" spans="4:8" s="264" customFormat="1" ht="12.75">
      <c r="D1462" s="325"/>
      <c r="E1462" s="312"/>
      <c r="F1462" s="312"/>
      <c r="G1462" s="312"/>
      <c r="H1462" s="312"/>
    </row>
    <row r="1463" spans="4:8" s="264" customFormat="1" ht="12.75">
      <c r="D1463" s="325"/>
      <c r="E1463" s="312"/>
      <c r="F1463" s="312"/>
      <c r="G1463" s="312"/>
      <c r="H1463" s="312"/>
    </row>
    <row r="1464" spans="4:8" s="264" customFormat="1" ht="12.75">
      <c r="D1464" s="325"/>
      <c r="E1464" s="312"/>
      <c r="F1464" s="312"/>
      <c r="G1464" s="312"/>
      <c r="H1464" s="312"/>
    </row>
    <row r="1465" spans="4:8" s="264" customFormat="1" ht="12.75">
      <c r="D1465" s="325"/>
      <c r="E1465" s="312"/>
      <c r="F1465" s="312"/>
      <c r="G1465" s="312"/>
      <c r="H1465" s="312"/>
    </row>
    <row r="1466" spans="4:8" s="264" customFormat="1" ht="12.75">
      <c r="D1466" s="325"/>
      <c r="E1466" s="312"/>
      <c r="F1466" s="312"/>
      <c r="G1466" s="312"/>
      <c r="H1466" s="312"/>
    </row>
    <row r="1467" spans="4:8" s="264" customFormat="1" ht="12.75">
      <c r="D1467" s="325"/>
      <c r="E1467" s="312"/>
      <c r="F1467" s="312"/>
      <c r="G1467" s="312"/>
      <c r="H1467" s="312"/>
    </row>
    <row r="1468" spans="4:8" s="264" customFormat="1" ht="12.75">
      <c r="D1468" s="325"/>
      <c r="E1468" s="312"/>
      <c r="F1468" s="312"/>
      <c r="G1468" s="312"/>
      <c r="H1468" s="312"/>
    </row>
    <row r="1469" spans="4:8" s="264" customFormat="1" ht="12.75">
      <c r="D1469" s="325"/>
      <c r="E1469" s="312"/>
      <c r="F1469" s="312"/>
      <c r="G1469" s="312"/>
      <c r="H1469" s="312"/>
    </row>
    <row r="1470" spans="4:8" s="264" customFormat="1" ht="12.75">
      <c r="D1470" s="325"/>
      <c r="E1470" s="312"/>
      <c r="F1470" s="312"/>
      <c r="G1470" s="312"/>
      <c r="H1470" s="312"/>
    </row>
    <row r="1471" spans="4:8" s="264" customFormat="1" ht="12.75">
      <c r="D1471" s="325"/>
      <c r="E1471" s="312"/>
      <c r="F1471" s="312"/>
      <c r="G1471" s="312"/>
      <c r="H1471" s="312"/>
    </row>
    <row r="1472" spans="4:8" s="264" customFormat="1" ht="12.75">
      <c r="D1472" s="325"/>
      <c r="E1472" s="312"/>
      <c r="F1472" s="312"/>
      <c r="G1472" s="312"/>
      <c r="H1472" s="312"/>
    </row>
    <row r="1473" spans="4:8" s="264" customFormat="1" ht="12.75">
      <c r="D1473" s="325"/>
      <c r="E1473" s="312"/>
      <c r="F1473" s="312"/>
      <c r="G1473" s="312"/>
      <c r="H1473" s="312"/>
    </row>
    <row r="1474" spans="4:8" s="264" customFormat="1" ht="12.75">
      <c r="D1474" s="325"/>
      <c r="E1474" s="312"/>
      <c r="F1474" s="312"/>
      <c r="G1474" s="312"/>
      <c r="H1474" s="312"/>
    </row>
    <row r="1475" spans="4:8" s="264" customFormat="1" ht="12.75">
      <c r="D1475" s="325"/>
      <c r="E1475" s="312"/>
      <c r="F1475" s="312"/>
      <c r="G1475" s="312"/>
      <c r="H1475" s="312"/>
    </row>
    <row r="1476" spans="4:8" s="264" customFormat="1" ht="12.75">
      <c r="D1476" s="325"/>
      <c r="E1476" s="312"/>
      <c r="F1476" s="312"/>
      <c r="G1476" s="312"/>
      <c r="H1476" s="312"/>
    </row>
    <row r="1477" spans="4:8" s="264" customFormat="1" ht="12.75">
      <c r="D1477" s="325"/>
      <c r="E1477" s="312"/>
      <c r="F1477" s="312"/>
      <c r="G1477" s="312"/>
      <c r="H1477" s="312"/>
    </row>
    <row r="1478" spans="4:8" s="264" customFormat="1" ht="12.75">
      <c r="D1478" s="325"/>
      <c r="E1478" s="312"/>
      <c r="F1478" s="312"/>
      <c r="G1478" s="312"/>
      <c r="H1478" s="312"/>
    </row>
    <row r="1479" spans="4:8" s="264" customFormat="1" ht="12.75">
      <c r="D1479" s="325"/>
      <c r="E1479" s="312"/>
      <c r="F1479" s="312"/>
      <c r="G1479" s="312"/>
      <c r="H1479" s="312"/>
    </row>
    <row r="1480" spans="4:8" s="264" customFormat="1" ht="12.75">
      <c r="D1480" s="325"/>
      <c r="E1480" s="312"/>
      <c r="F1480" s="312"/>
      <c r="G1480" s="312"/>
      <c r="H1480" s="312"/>
    </row>
    <row r="1481" spans="4:8" s="264" customFormat="1" ht="12.75">
      <c r="D1481" s="325"/>
      <c r="E1481" s="312"/>
      <c r="F1481" s="312"/>
      <c r="G1481" s="312"/>
      <c r="H1481" s="312"/>
    </row>
    <row r="1482" spans="4:8" s="264" customFormat="1" ht="12.75">
      <c r="D1482" s="325"/>
      <c r="E1482" s="312"/>
      <c r="F1482" s="312"/>
      <c r="G1482" s="312"/>
      <c r="H1482" s="312"/>
    </row>
    <row r="1483" spans="4:8" s="264" customFormat="1" ht="12.75">
      <c r="D1483" s="325"/>
      <c r="E1483" s="312"/>
      <c r="F1483" s="312"/>
      <c r="G1483" s="312"/>
      <c r="H1483" s="312"/>
    </row>
    <row r="1484" spans="4:8" s="264" customFormat="1" ht="12.75">
      <c r="D1484" s="325"/>
      <c r="E1484" s="312"/>
      <c r="F1484" s="312"/>
      <c r="G1484" s="312"/>
      <c r="H1484" s="312"/>
    </row>
    <row r="1485" spans="4:8" s="264" customFormat="1" ht="12.75">
      <c r="D1485" s="325"/>
      <c r="E1485" s="312"/>
      <c r="F1485" s="312"/>
      <c r="G1485" s="312"/>
      <c r="H1485" s="312"/>
    </row>
    <row r="1486" spans="4:8" s="264" customFormat="1" ht="12.75">
      <c r="D1486" s="325"/>
      <c r="E1486" s="312"/>
      <c r="F1486" s="312"/>
      <c r="G1486" s="312"/>
      <c r="H1486" s="312"/>
    </row>
    <row r="1487" spans="4:8" s="264" customFormat="1" ht="12.75">
      <c r="D1487" s="325"/>
      <c r="E1487" s="312"/>
      <c r="F1487" s="312"/>
      <c r="G1487" s="312"/>
      <c r="H1487" s="312"/>
    </row>
    <row r="1488" spans="4:8" s="264" customFormat="1" ht="12.75">
      <c r="D1488" s="325"/>
      <c r="E1488" s="312"/>
      <c r="F1488" s="312"/>
      <c r="G1488" s="312"/>
      <c r="H1488" s="312"/>
    </row>
    <row r="1489" spans="4:8" s="264" customFormat="1" ht="12.75">
      <c r="D1489" s="325"/>
      <c r="E1489" s="312"/>
      <c r="F1489" s="312"/>
      <c r="G1489" s="312"/>
      <c r="H1489" s="312"/>
    </row>
    <row r="1490" spans="4:8" s="264" customFormat="1" ht="12.75">
      <c r="D1490" s="325"/>
      <c r="E1490" s="312"/>
      <c r="F1490" s="312"/>
      <c r="G1490" s="312"/>
      <c r="H1490" s="312"/>
    </row>
    <row r="1491" spans="4:8" s="264" customFormat="1" ht="12.75">
      <c r="D1491" s="325"/>
      <c r="E1491" s="312"/>
      <c r="F1491" s="312"/>
      <c r="G1491" s="312"/>
      <c r="H1491" s="312"/>
    </row>
    <row r="1492" spans="4:8" s="264" customFormat="1" ht="12.75">
      <c r="D1492" s="325"/>
      <c r="E1492" s="312"/>
      <c r="F1492" s="312"/>
      <c r="G1492" s="312"/>
      <c r="H1492" s="312"/>
    </row>
    <row r="1493" spans="4:8" s="264" customFormat="1" ht="12.75">
      <c r="D1493" s="325"/>
      <c r="E1493" s="312"/>
      <c r="F1493" s="312"/>
      <c r="G1493" s="312"/>
      <c r="H1493" s="312"/>
    </row>
    <row r="1494" spans="4:8" s="264" customFormat="1" ht="12.75">
      <c r="D1494" s="325"/>
      <c r="E1494" s="312"/>
      <c r="F1494" s="312"/>
      <c r="G1494" s="312"/>
      <c r="H1494" s="312"/>
    </row>
    <row r="1495" spans="4:8" s="264" customFormat="1" ht="12.75">
      <c r="D1495" s="325"/>
      <c r="E1495" s="312"/>
      <c r="F1495" s="312"/>
      <c r="G1495" s="312"/>
      <c r="H1495" s="312"/>
    </row>
    <row r="1496" spans="4:8" s="264" customFormat="1" ht="12.75">
      <c r="D1496" s="325"/>
      <c r="E1496" s="312"/>
      <c r="F1496" s="312"/>
      <c r="G1496" s="312"/>
      <c r="H1496" s="312"/>
    </row>
    <row r="1497" spans="4:8" s="264" customFormat="1" ht="12.75">
      <c r="D1497" s="325"/>
      <c r="E1497" s="312"/>
      <c r="F1497" s="312"/>
      <c r="G1497" s="312"/>
      <c r="H1497" s="312"/>
    </row>
    <row r="1498" spans="4:8" s="264" customFormat="1" ht="12.75">
      <c r="D1498" s="325"/>
      <c r="E1498" s="312"/>
      <c r="F1498" s="312"/>
      <c r="G1498" s="312"/>
      <c r="H1498" s="312"/>
    </row>
    <row r="1499" spans="4:8" s="264" customFormat="1" ht="12.75">
      <c r="D1499" s="325"/>
      <c r="E1499" s="312"/>
      <c r="F1499" s="312"/>
      <c r="G1499" s="312"/>
      <c r="H1499" s="312"/>
    </row>
    <row r="1500" spans="4:8" s="264" customFormat="1" ht="12.75">
      <c r="D1500" s="325"/>
      <c r="E1500" s="312"/>
      <c r="F1500" s="312"/>
      <c r="G1500" s="312"/>
      <c r="H1500" s="312"/>
    </row>
    <row r="1501" spans="4:8" s="264" customFormat="1" ht="12.75">
      <c r="D1501" s="325"/>
      <c r="E1501" s="312"/>
      <c r="F1501" s="312"/>
      <c r="G1501" s="312"/>
      <c r="H1501" s="312"/>
    </row>
    <row r="1502" spans="4:8" s="264" customFormat="1" ht="12.75">
      <c r="D1502" s="325"/>
      <c r="E1502" s="312"/>
      <c r="F1502" s="312"/>
      <c r="G1502" s="312"/>
      <c r="H1502" s="312"/>
    </row>
    <row r="1503" spans="4:8" s="264" customFormat="1" ht="12.75">
      <c r="D1503" s="325"/>
      <c r="E1503" s="312"/>
      <c r="F1503" s="312"/>
      <c r="G1503" s="312"/>
      <c r="H1503" s="312"/>
    </row>
    <row r="1504" spans="4:8" s="264" customFormat="1" ht="12.75">
      <c r="D1504" s="325"/>
      <c r="E1504" s="312"/>
      <c r="F1504" s="312"/>
      <c r="G1504" s="312"/>
      <c r="H1504" s="312"/>
    </row>
    <row r="1505" spans="4:8" s="264" customFormat="1" ht="12.75">
      <c r="D1505" s="325"/>
      <c r="E1505" s="312"/>
      <c r="F1505" s="312"/>
      <c r="G1505" s="312"/>
      <c r="H1505" s="312"/>
    </row>
    <row r="1506" spans="4:8" s="264" customFormat="1" ht="12.75">
      <c r="D1506" s="325"/>
      <c r="E1506" s="312"/>
      <c r="F1506" s="312"/>
      <c r="G1506" s="312"/>
      <c r="H1506" s="312"/>
    </row>
    <row r="1507" spans="4:8" s="264" customFormat="1" ht="12.75">
      <c r="D1507" s="325"/>
      <c r="E1507" s="312"/>
      <c r="F1507" s="312"/>
      <c r="G1507" s="312"/>
      <c r="H1507" s="312"/>
    </row>
    <row r="1508" spans="4:8" s="264" customFormat="1" ht="12.75">
      <c r="D1508" s="325"/>
      <c r="E1508" s="312"/>
      <c r="F1508" s="312"/>
      <c r="G1508" s="312"/>
      <c r="H1508" s="312"/>
    </row>
    <row r="1509" spans="4:8" s="264" customFormat="1" ht="12.75">
      <c r="D1509" s="325"/>
      <c r="E1509" s="312"/>
      <c r="F1509" s="312"/>
      <c r="G1509" s="312"/>
      <c r="H1509" s="312"/>
    </row>
    <row r="1510" spans="4:8" s="264" customFormat="1" ht="12.75">
      <c r="D1510" s="325"/>
      <c r="E1510" s="312"/>
      <c r="F1510" s="312"/>
      <c r="G1510" s="312"/>
      <c r="H1510" s="312"/>
    </row>
    <row r="1511" spans="4:8" s="264" customFormat="1" ht="12.75">
      <c r="D1511" s="325"/>
      <c r="E1511" s="312"/>
      <c r="F1511" s="312"/>
      <c r="G1511" s="312"/>
      <c r="H1511" s="312"/>
    </row>
    <row r="1512" spans="4:8" s="264" customFormat="1" ht="12.75">
      <c r="D1512" s="325"/>
      <c r="E1512" s="312"/>
      <c r="F1512" s="312"/>
      <c r="G1512" s="312"/>
      <c r="H1512" s="312"/>
    </row>
    <row r="1513" spans="4:8" s="264" customFormat="1" ht="12.75">
      <c r="D1513" s="325"/>
      <c r="E1513" s="312"/>
      <c r="F1513" s="312"/>
      <c r="G1513" s="312"/>
      <c r="H1513" s="312"/>
    </row>
    <row r="1514" spans="4:8" s="264" customFormat="1" ht="12.75">
      <c r="D1514" s="325"/>
      <c r="E1514" s="312"/>
      <c r="F1514" s="312"/>
      <c r="G1514" s="312"/>
      <c r="H1514" s="312"/>
    </row>
    <row r="1515" spans="4:8" s="264" customFormat="1" ht="12.75">
      <c r="D1515" s="325"/>
      <c r="E1515" s="312"/>
      <c r="F1515" s="312"/>
      <c r="G1515" s="312"/>
      <c r="H1515" s="312"/>
    </row>
    <row r="1516" spans="4:8" s="264" customFormat="1" ht="12.75">
      <c r="D1516" s="325"/>
      <c r="E1516" s="312"/>
      <c r="F1516" s="312"/>
      <c r="G1516" s="312"/>
      <c r="H1516" s="312"/>
    </row>
    <row r="1517" spans="4:8" s="264" customFormat="1" ht="12.75">
      <c r="D1517" s="325"/>
      <c r="E1517" s="312"/>
      <c r="F1517" s="312"/>
      <c r="G1517" s="312"/>
      <c r="H1517" s="312"/>
    </row>
    <row r="1518" spans="4:8" s="264" customFormat="1" ht="12.75">
      <c r="D1518" s="325"/>
      <c r="E1518" s="312"/>
      <c r="F1518" s="312"/>
      <c r="G1518" s="312"/>
      <c r="H1518" s="312"/>
    </row>
    <row r="1519" spans="4:8" s="264" customFormat="1" ht="12.75">
      <c r="D1519" s="325"/>
      <c r="E1519" s="312"/>
      <c r="F1519" s="312"/>
      <c r="G1519" s="312"/>
      <c r="H1519" s="312"/>
    </row>
    <row r="1520" spans="4:8" s="264" customFormat="1" ht="12.75">
      <c r="D1520" s="325"/>
      <c r="E1520" s="312"/>
      <c r="F1520" s="312"/>
      <c r="G1520" s="312"/>
      <c r="H1520" s="312"/>
    </row>
    <row r="1521" spans="4:8" s="264" customFormat="1" ht="12.75">
      <c r="D1521" s="325"/>
      <c r="E1521" s="312"/>
      <c r="F1521" s="312"/>
      <c r="G1521" s="312"/>
      <c r="H1521" s="312"/>
    </row>
    <row r="1522" spans="4:8" s="264" customFormat="1" ht="12.75">
      <c r="D1522" s="325"/>
      <c r="E1522" s="312"/>
      <c r="F1522" s="312"/>
      <c r="G1522" s="312"/>
      <c r="H1522" s="312"/>
    </row>
    <row r="1523" spans="4:8" s="264" customFormat="1" ht="12.75">
      <c r="D1523" s="325"/>
      <c r="E1523" s="312"/>
      <c r="F1523" s="312"/>
      <c r="G1523" s="312"/>
      <c r="H1523" s="312"/>
    </row>
    <row r="1524" spans="4:8" s="264" customFormat="1" ht="12.75">
      <c r="D1524" s="325"/>
      <c r="E1524" s="312"/>
      <c r="F1524" s="312"/>
      <c r="G1524" s="312"/>
      <c r="H1524" s="312"/>
    </row>
    <row r="1525" spans="4:8" s="264" customFormat="1" ht="12.75">
      <c r="D1525" s="325"/>
      <c r="E1525" s="312"/>
      <c r="F1525" s="312"/>
      <c r="G1525" s="312"/>
      <c r="H1525" s="312"/>
    </row>
    <row r="1526" spans="4:8" s="264" customFormat="1" ht="12.75">
      <c r="D1526" s="325"/>
      <c r="E1526" s="312"/>
      <c r="F1526" s="312"/>
      <c r="G1526" s="312"/>
      <c r="H1526" s="312"/>
    </row>
    <row r="1527" spans="4:8" s="264" customFormat="1" ht="12.75">
      <c r="D1527" s="325"/>
      <c r="E1527" s="312"/>
      <c r="F1527" s="312"/>
      <c r="G1527" s="312"/>
      <c r="H1527" s="312"/>
    </row>
    <row r="1528" spans="4:8" s="264" customFormat="1" ht="12.75">
      <c r="D1528" s="325"/>
      <c r="E1528" s="312"/>
      <c r="F1528" s="312"/>
      <c r="G1528" s="312"/>
      <c r="H1528" s="312"/>
    </row>
    <row r="1529" spans="4:8" s="264" customFormat="1" ht="12.75">
      <c r="D1529" s="325"/>
      <c r="E1529" s="312"/>
      <c r="F1529" s="312"/>
      <c r="G1529" s="312"/>
      <c r="H1529" s="312"/>
    </row>
    <row r="1530" spans="4:8" s="264" customFormat="1" ht="12.75">
      <c r="D1530" s="325"/>
      <c r="E1530" s="312"/>
      <c r="F1530" s="312"/>
      <c r="G1530" s="312"/>
      <c r="H1530" s="312"/>
    </row>
    <row r="1531" spans="4:8" s="264" customFormat="1" ht="12.75">
      <c r="D1531" s="325"/>
      <c r="E1531" s="312"/>
      <c r="F1531" s="312"/>
      <c r="G1531" s="312"/>
      <c r="H1531" s="312"/>
    </row>
    <row r="1532" spans="4:8" s="264" customFormat="1" ht="12.75">
      <c r="D1532" s="325"/>
      <c r="E1532" s="312"/>
      <c r="F1532" s="312"/>
      <c r="G1532" s="312"/>
      <c r="H1532" s="312"/>
    </row>
    <row r="1533" spans="4:8" s="264" customFormat="1" ht="12.75">
      <c r="D1533" s="325"/>
      <c r="E1533" s="312"/>
      <c r="F1533" s="312"/>
      <c r="G1533" s="312"/>
      <c r="H1533" s="312"/>
    </row>
    <row r="1534" spans="4:8" s="264" customFormat="1" ht="12.75">
      <c r="D1534" s="325"/>
      <c r="E1534" s="312"/>
      <c r="F1534" s="312"/>
      <c r="G1534" s="312"/>
      <c r="H1534" s="312"/>
    </row>
    <row r="1535" spans="4:8" s="264" customFormat="1" ht="12.75">
      <c r="D1535" s="325"/>
      <c r="E1535" s="312"/>
      <c r="F1535" s="312"/>
      <c r="G1535" s="312"/>
      <c r="H1535" s="312"/>
    </row>
    <row r="1536" spans="4:8" s="264" customFormat="1" ht="12.75">
      <c r="D1536" s="325"/>
      <c r="E1536" s="312"/>
      <c r="F1536" s="312"/>
      <c r="G1536" s="312"/>
      <c r="H1536" s="312"/>
    </row>
    <row r="1537" spans="4:8" s="264" customFormat="1" ht="12.75">
      <c r="D1537" s="325"/>
      <c r="E1537" s="312"/>
      <c r="F1537" s="312"/>
      <c r="G1537" s="312"/>
      <c r="H1537" s="312"/>
    </row>
    <row r="1538" spans="4:8" s="264" customFormat="1" ht="12.75">
      <c r="D1538" s="325"/>
      <c r="E1538" s="312"/>
      <c r="F1538" s="312"/>
      <c r="G1538" s="312"/>
      <c r="H1538" s="312"/>
    </row>
    <row r="1539" spans="4:8" s="264" customFormat="1" ht="12.75">
      <c r="D1539" s="325"/>
      <c r="E1539" s="312"/>
      <c r="F1539" s="312"/>
      <c r="G1539" s="312"/>
      <c r="H1539" s="312"/>
    </row>
    <row r="1540" spans="4:8" s="264" customFormat="1" ht="12.75">
      <c r="D1540" s="325"/>
      <c r="E1540" s="312"/>
      <c r="F1540" s="312"/>
      <c r="G1540" s="312"/>
      <c r="H1540" s="312"/>
    </row>
    <row r="1541" spans="4:8" s="264" customFormat="1" ht="12.75">
      <c r="D1541" s="325"/>
      <c r="E1541" s="312"/>
      <c r="F1541" s="312"/>
      <c r="G1541" s="312"/>
      <c r="H1541" s="312"/>
    </row>
    <row r="1542" spans="4:8" s="264" customFormat="1" ht="12.75">
      <c r="D1542" s="325"/>
      <c r="E1542" s="312"/>
      <c r="F1542" s="312"/>
      <c r="G1542" s="312"/>
      <c r="H1542" s="312"/>
    </row>
    <row r="1543" spans="4:8" s="264" customFormat="1" ht="12.75">
      <c r="D1543" s="325"/>
      <c r="E1543" s="312"/>
      <c r="F1543" s="312"/>
      <c r="G1543" s="312"/>
      <c r="H1543" s="312"/>
    </row>
    <row r="1544" spans="4:8" s="264" customFormat="1" ht="12.75">
      <c r="D1544" s="325"/>
      <c r="E1544" s="312"/>
      <c r="F1544" s="312"/>
      <c r="G1544" s="312"/>
      <c r="H1544" s="312"/>
    </row>
    <row r="1545" spans="4:8" s="264" customFormat="1" ht="12.75">
      <c r="D1545" s="325"/>
      <c r="E1545" s="312"/>
      <c r="F1545" s="312"/>
      <c r="G1545" s="312"/>
      <c r="H1545" s="312"/>
    </row>
    <row r="1546" spans="4:8" s="264" customFormat="1" ht="12.75">
      <c r="D1546" s="325"/>
      <c r="E1546" s="312"/>
      <c r="F1546" s="312"/>
      <c r="G1546" s="312"/>
      <c r="H1546" s="312"/>
    </row>
    <row r="1547" spans="4:8" s="264" customFormat="1" ht="12.75">
      <c r="D1547" s="325"/>
      <c r="E1547" s="312"/>
      <c r="F1547" s="312"/>
      <c r="G1547" s="312"/>
      <c r="H1547" s="312"/>
    </row>
    <row r="1548" spans="4:8" s="264" customFormat="1" ht="12.75">
      <c r="D1548" s="325"/>
      <c r="E1548" s="312"/>
      <c r="F1548" s="312"/>
      <c r="G1548" s="312"/>
      <c r="H1548" s="312"/>
    </row>
    <row r="1549" spans="4:8" s="264" customFormat="1" ht="12.75">
      <c r="D1549" s="325"/>
      <c r="E1549" s="312"/>
      <c r="F1549" s="312"/>
      <c r="G1549" s="312"/>
      <c r="H1549" s="312"/>
    </row>
    <row r="1550" spans="4:8" s="264" customFormat="1" ht="12.75">
      <c r="D1550" s="325"/>
      <c r="E1550" s="312"/>
      <c r="F1550" s="312"/>
      <c r="G1550" s="312"/>
      <c r="H1550" s="312"/>
    </row>
    <row r="1551" spans="4:8" s="264" customFormat="1" ht="12.75">
      <c r="D1551" s="325"/>
      <c r="E1551" s="312"/>
      <c r="F1551" s="312"/>
      <c r="G1551" s="312"/>
      <c r="H1551" s="312"/>
    </row>
    <row r="1552" spans="4:8" s="264" customFormat="1" ht="12.75">
      <c r="D1552" s="325"/>
      <c r="E1552" s="312"/>
      <c r="F1552" s="312"/>
      <c r="G1552" s="312"/>
      <c r="H1552" s="312"/>
    </row>
    <row r="1553" spans="4:8" s="264" customFormat="1" ht="12.75">
      <c r="D1553" s="325"/>
      <c r="E1553" s="312"/>
      <c r="F1553" s="312"/>
      <c r="G1553" s="312"/>
      <c r="H1553" s="312"/>
    </row>
    <row r="1554" spans="4:8" s="264" customFormat="1" ht="12.75">
      <c r="D1554" s="325"/>
      <c r="E1554" s="312"/>
      <c r="F1554" s="312"/>
      <c r="G1554" s="312"/>
      <c r="H1554" s="312"/>
    </row>
    <row r="1555" spans="4:8" s="264" customFormat="1" ht="12.75">
      <c r="D1555" s="325"/>
      <c r="E1555" s="312"/>
      <c r="F1555" s="312"/>
      <c r="G1555" s="312"/>
      <c r="H1555" s="312"/>
    </row>
    <row r="1556" spans="4:8" s="264" customFormat="1" ht="12.75">
      <c r="D1556" s="325"/>
      <c r="E1556" s="312"/>
      <c r="F1556" s="312"/>
      <c r="G1556" s="312"/>
      <c r="H1556" s="312"/>
    </row>
    <row r="1557" spans="4:8" s="264" customFormat="1" ht="12.75">
      <c r="D1557" s="325"/>
      <c r="E1557" s="312"/>
      <c r="F1557" s="312"/>
      <c r="G1557" s="312"/>
      <c r="H1557" s="312"/>
    </row>
    <row r="1558" spans="4:8" s="264" customFormat="1" ht="12.75">
      <c r="D1558" s="325"/>
      <c r="E1558" s="312"/>
      <c r="F1558" s="312"/>
      <c r="G1558" s="312"/>
      <c r="H1558" s="312"/>
    </row>
    <row r="1559" spans="4:8" s="264" customFormat="1" ht="12.75">
      <c r="D1559" s="325"/>
      <c r="E1559" s="312"/>
      <c r="F1559" s="312"/>
      <c r="G1559" s="312"/>
      <c r="H1559" s="312"/>
    </row>
    <row r="1560" spans="4:8" s="264" customFormat="1" ht="12.75">
      <c r="D1560" s="325"/>
      <c r="E1560" s="312"/>
      <c r="F1560" s="312"/>
      <c r="G1560" s="312"/>
      <c r="H1560" s="312"/>
    </row>
    <row r="1561" spans="4:8" s="264" customFormat="1" ht="12.75">
      <c r="D1561" s="325"/>
      <c r="E1561" s="312"/>
      <c r="F1561" s="312"/>
      <c r="G1561" s="312"/>
      <c r="H1561" s="312"/>
    </row>
    <row r="1562" spans="4:8" s="264" customFormat="1" ht="12.75">
      <c r="D1562" s="325"/>
      <c r="E1562" s="312"/>
      <c r="F1562" s="312"/>
      <c r="G1562" s="312"/>
      <c r="H1562" s="312"/>
    </row>
    <row r="1563" spans="4:8" s="264" customFormat="1" ht="12.75">
      <c r="D1563" s="325"/>
      <c r="E1563" s="312"/>
      <c r="F1563" s="312"/>
      <c r="G1563" s="312"/>
      <c r="H1563" s="312"/>
    </row>
    <row r="1564" spans="4:8" s="264" customFormat="1" ht="12.75">
      <c r="D1564" s="325"/>
      <c r="E1564" s="312"/>
      <c r="F1564" s="312"/>
      <c r="G1564" s="312"/>
      <c r="H1564" s="312"/>
    </row>
    <row r="1565" spans="4:8" s="264" customFormat="1" ht="12.75">
      <c r="D1565" s="325"/>
      <c r="E1565" s="312"/>
      <c r="F1565" s="312"/>
      <c r="G1565" s="312"/>
      <c r="H1565" s="312"/>
    </row>
    <row r="1566" spans="4:8" s="264" customFormat="1" ht="12.75">
      <c r="D1566" s="325"/>
      <c r="E1566" s="312"/>
      <c r="F1566" s="312"/>
      <c r="G1566" s="312"/>
      <c r="H1566" s="312"/>
    </row>
    <row r="1567" spans="4:8" s="264" customFormat="1" ht="12.75">
      <c r="D1567" s="325"/>
      <c r="E1567" s="312"/>
      <c r="F1567" s="312"/>
      <c r="G1567" s="312"/>
      <c r="H1567" s="312"/>
    </row>
    <row r="1568" spans="4:8" s="264" customFormat="1" ht="12.75">
      <c r="D1568" s="325"/>
      <c r="E1568" s="312"/>
      <c r="F1568" s="312"/>
      <c r="G1568" s="312"/>
      <c r="H1568" s="312"/>
    </row>
    <row r="1569" spans="4:8" s="264" customFormat="1" ht="12.75">
      <c r="D1569" s="325"/>
      <c r="E1569" s="312"/>
      <c r="F1569" s="312"/>
      <c r="G1569" s="312"/>
      <c r="H1569" s="312"/>
    </row>
    <row r="1570" spans="4:8" s="264" customFormat="1" ht="12.75">
      <c r="D1570" s="325"/>
      <c r="E1570" s="312"/>
      <c r="F1570" s="312"/>
      <c r="G1570" s="312"/>
      <c r="H1570" s="312"/>
    </row>
    <row r="1571" spans="4:8" s="264" customFormat="1" ht="12.75">
      <c r="D1571" s="325"/>
      <c r="E1571" s="312"/>
      <c r="F1571" s="312"/>
      <c r="G1571" s="312"/>
      <c r="H1571" s="312"/>
    </row>
    <row r="1572" spans="4:8" s="264" customFormat="1" ht="12.75">
      <c r="D1572" s="325"/>
      <c r="E1572" s="312"/>
      <c r="F1572" s="312"/>
      <c r="G1572" s="312"/>
      <c r="H1572" s="312"/>
    </row>
    <row r="1573" spans="4:8" s="264" customFormat="1" ht="12.75">
      <c r="D1573" s="325"/>
      <c r="E1573" s="312"/>
      <c r="F1573" s="312"/>
      <c r="G1573" s="312"/>
      <c r="H1573" s="312"/>
    </row>
    <row r="1574" spans="4:8" s="264" customFormat="1" ht="12.75">
      <c r="D1574" s="325"/>
      <c r="E1574" s="312"/>
      <c r="F1574" s="312"/>
      <c r="G1574" s="312"/>
      <c r="H1574" s="312"/>
    </row>
    <row r="1575" spans="4:8" s="264" customFormat="1" ht="12.75">
      <c r="D1575" s="325"/>
      <c r="E1575" s="312"/>
      <c r="F1575" s="312"/>
      <c r="G1575" s="312"/>
      <c r="H1575" s="312"/>
    </row>
    <row r="1576" spans="4:8" s="264" customFormat="1" ht="12.75">
      <c r="D1576" s="325"/>
      <c r="E1576" s="312"/>
      <c r="F1576" s="312"/>
      <c r="G1576" s="312"/>
      <c r="H1576" s="312"/>
    </row>
    <row r="1577" spans="4:8" s="264" customFormat="1" ht="12.75">
      <c r="D1577" s="325"/>
      <c r="E1577" s="312"/>
      <c r="F1577" s="312"/>
      <c r="G1577" s="312"/>
      <c r="H1577" s="312"/>
    </row>
    <row r="1578" spans="4:8" s="264" customFormat="1" ht="12.75">
      <c r="D1578" s="325"/>
      <c r="E1578" s="312"/>
      <c r="F1578" s="312"/>
      <c r="G1578" s="312"/>
      <c r="H1578" s="312"/>
    </row>
    <row r="1579" spans="4:8" s="264" customFormat="1" ht="12.75">
      <c r="D1579" s="325"/>
      <c r="E1579" s="312"/>
      <c r="F1579" s="312"/>
      <c r="G1579" s="312"/>
      <c r="H1579" s="312"/>
    </row>
    <row r="1580" spans="4:8" s="264" customFormat="1" ht="12.75">
      <c r="D1580" s="325"/>
      <c r="E1580" s="312"/>
      <c r="F1580" s="312"/>
      <c r="G1580" s="312"/>
      <c r="H1580" s="312"/>
    </row>
  </sheetData>
  <sheetProtection/>
  <mergeCells count="1">
    <mergeCell ref="E5:F5"/>
  </mergeCells>
  <printOptions/>
  <pageMargins left="0.69" right="0.2362204724409449" top="0.4724409448818898" bottom="0.46" header="0.35433070866141736" footer="0.18"/>
  <pageSetup fitToHeight="1" fitToWidth="1" horizontalDpi="600" verticalDpi="600" orientation="portrait" paperSize="9" scale="54" r:id="rId1"/>
  <headerFooter differentFirst="1" alignWithMargins="0">
    <oddFooter>&amp;C&amp;"Times New Roman,Normal"&amp;16 7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.57421875" style="196" customWidth="1"/>
    <col min="2" max="2" width="7.140625" style="196" customWidth="1"/>
    <col min="3" max="3" width="97.8515625" style="196" customWidth="1"/>
    <col min="4" max="4" width="18.7109375" style="263" customWidth="1"/>
    <col min="5" max="5" width="18.7109375" style="196" customWidth="1"/>
    <col min="6" max="16384" width="9.140625" style="196" customWidth="1"/>
  </cols>
  <sheetData>
    <row r="1" spans="1:4" ht="12.75">
      <c r="A1" s="194"/>
      <c r="B1" s="194"/>
      <c r="C1" s="194"/>
      <c r="D1" s="195"/>
    </row>
    <row r="2" spans="1:4" ht="12.75">
      <c r="A2" s="194"/>
      <c r="B2" s="194"/>
      <c r="C2" s="194"/>
      <c r="D2" s="195"/>
    </row>
    <row r="3" spans="1:5" ht="20.25">
      <c r="A3" s="197" t="s">
        <v>237</v>
      </c>
      <c r="B3" s="198"/>
      <c r="C3" s="199"/>
      <c r="D3" s="200"/>
      <c r="E3" s="201"/>
    </row>
    <row r="4" spans="1:5" ht="18.75">
      <c r="A4" s="202" t="s">
        <v>644</v>
      </c>
      <c r="B4" s="203"/>
      <c r="C4" s="204"/>
      <c r="D4" s="204"/>
      <c r="E4" s="205"/>
    </row>
    <row r="5" spans="1:5" ht="18.75">
      <c r="A5" s="202" t="s">
        <v>442</v>
      </c>
      <c r="B5" s="206"/>
      <c r="C5" s="204"/>
      <c r="D5" s="204"/>
      <c r="E5" s="205"/>
    </row>
    <row r="6" spans="1:5" ht="15.75">
      <c r="A6" s="207"/>
      <c r="B6" s="208"/>
      <c r="C6" s="208"/>
      <c r="D6" s="209"/>
      <c r="E6" s="210"/>
    </row>
    <row r="7" spans="1:5" ht="17.25" customHeight="1">
      <c r="A7" s="211"/>
      <c r="B7" s="212"/>
      <c r="C7" s="213"/>
      <c r="D7" s="695" t="s">
        <v>283</v>
      </c>
      <c r="E7" s="696"/>
    </row>
    <row r="8" spans="1:5" ht="8.25" customHeight="1">
      <c r="A8" s="207"/>
      <c r="B8" s="208"/>
      <c r="C8" s="214"/>
      <c r="D8" s="215"/>
      <c r="E8" s="216"/>
    </row>
    <row r="9" spans="1:5" ht="20.25" customHeight="1">
      <c r="A9" s="207"/>
      <c r="B9" s="217"/>
      <c r="C9" s="218" t="s">
        <v>443</v>
      </c>
      <c r="D9" s="219" t="s">
        <v>0</v>
      </c>
      <c r="E9" s="220" t="s">
        <v>528</v>
      </c>
    </row>
    <row r="10" spans="1:5" ht="20.25" customHeight="1">
      <c r="A10" s="207"/>
      <c r="B10" s="217"/>
      <c r="C10" s="218"/>
      <c r="D10" s="221" t="s">
        <v>638</v>
      </c>
      <c r="E10" s="222" t="s">
        <v>571</v>
      </c>
    </row>
    <row r="11" spans="1:5" ht="15.75">
      <c r="A11" s="207"/>
      <c r="B11" s="208"/>
      <c r="C11" s="223"/>
      <c r="D11" s="221" t="str">
        <f>+a!F9</f>
        <v>30 Eylül 2022</v>
      </c>
      <c r="E11" s="222" t="str">
        <f>'gt'!F9</f>
        <v>30 Eylül 2021</v>
      </c>
    </row>
    <row r="12" spans="1:5" ht="18" customHeight="1">
      <c r="A12" s="224"/>
      <c r="B12" s="225"/>
      <c r="C12" s="226"/>
      <c r="D12" s="227"/>
      <c r="E12" s="228"/>
    </row>
    <row r="13" spans="1:8" s="234" customFormat="1" ht="15.75">
      <c r="A13" s="229"/>
      <c r="B13" s="230" t="s">
        <v>10</v>
      </c>
      <c r="C13" s="231" t="s">
        <v>444</v>
      </c>
      <c r="D13" s="232">
        <f>+'gt'!E71</f>
        <v>38726062</v>
      </c>
      <c r="E13" s="233">
        <f>+'gt'!F71</f>
        <v>9514621</v>
      </c>
      <c r="F13" s="632"/>
      <c r="H13" s="632"/>
    </row>
    <row r="14" spans="1:5" ht="15.75">
      <c r="A14" s="235"/>
      <c r="B14" s="236" t="s">
        <v>15</v>
      </c>
      <c r="C14" s="231" t="s">
        <v>445</v>
      </c>
      <c r="D14" s="232">
        <f>D15+D21</f>
        <v>13914663</v>
      </c>
      <c r="E14" s="233">
        <f>E15+E21</f>
        <v>385089</v>
      </c>
    </row>
    <row r="15" spans="1:5" ht="15.75">
      <c r="A15" s="235"/>
      <c r="B15" s="237" t="s">
        <v>36</v>
      </c>
      <c r="C15" s="231" t="s">
        <v>446</v>
      </c>
      <c r="D15" s="238">
        <f>SUM(D16:D20)</f>
        <v>1239042</v>
      </c>
      <c r="E15" s="239">
        <f>SUM(E16:E20)</f>
        <v>84691</v>
      </c>
    </row>
    <row r="16" spans="1:5" ht="15.75">
      <c r="A16" s="235"/>
      <c r="B16" s="240" t="s">
        <v>54</v>
      </c>
      <c r="C16" s="241" t="s">
        <v>447</v>
      </c>
      <c r="D16" s="242">
        <v>1421233</v>
      </c>
      <c r="E16" s="243">
        <v>8018</v>
      </c>
    </row>
    <row r="17" spans="1:5" ht="15.75" customHeight="1">
      <c r="A17" s="235"/>
      <c r="B17" s="240" t="s">
        <v>55</v>
      </c>
      <c r="C17" s="241" t="s">
        <v>448</v>
      </c>
      <c r="D17" s="242">
        <v>0</v>
      </c>
      <c r="E17" s="243">
        <v>0</v>
      </c>
    </row>
    <row r="18" spans="1:5" ht="15.75">
      <c r="A18" s="235"/>
      <c r="B18" s="240" t="s">
        <v>56</v>
      </c>
      <c r="C18" s="241" t="s">
        <v>384</v>
      </c>
      <c r="D18" s="242">
        <v>195</v>
      </c>
      <c r="E18" s="243">
        <v>0</v>
      </c>
    </row>
    <row r="19" spans="1:5" ht="15.75" customHeight="1">
      <c r="A19" s="235"/>
      <c r="B19" s="244" t="s">
        <v>284</v>
      </c>
      <c r="C19" s="245" t="s">
        <v>449</v>
      </c>
      <c r="D19" s="242">
        <v>54291</v>
      </c>
      <c r="E19" s="243">
        <v>77532</v>
      </c>
    </row>
    <row r="20" spans="1:5" ht="15.75">
      <c r="A20" s="235"/>
      <c r="B20" s="240" t="s">
        <v>290</v>
      </c>
      <c r="C20" s="241" t="s">
        <v>450</v>
      </c>
      <c r="D20" s="242">
        <v>-236677</v>
      </c>
      <c r="E20" s="243">
        <v>-859</v>
      </c>
    </row>
    <row r="21" spans="1:5" ht="16.5" customHeight="1">
      <c r="A21" s="235"/>
      <c r="B21" s="246" t="s">
        <v>37</v>
      </c>
      <c r="C21" s="231" t="s">
        <v>451</v>
      </c>
      <c r="D21" s="232">
        <f>SUM(D22:D27)</f>
        <v>12675621</v>
      </c>
      <c r="E21" s="233">
        <f>SUM(E22:E27)</f>
        <v>300398</v>
      </c>
    </row>
    <row r="22" spans="1:5" ht="16.5" customHeight="1">
      <c r="A22" s="235"/>
      <c r="B22" s="240" t="s">
        <v>161</v>
      </c>
      <c r="C22" s="241" t="s">
        <v>452</v>
      </c>
      <c r="D22" s="242">
        <v>3270116</v>
      </c>
      <c r="E22" s="243">
        <v>1037543</v>
      </c>
    </row>
    <row r="23" spans="1:5" ht="31.5">
      <c r="A23" s="235"/>
      <c r="B23" s="240" t="s">
        <v>162</v>
      </c>
      <c r="C23" s="241" t="s">
        <v>387</v>
      </c>
      <c r="D23" s="242">
        <v>12617267</v>
      </c>
      <c r="E23" s="243">
        <v>-775507</v>
      </c>
    </row>
    <row r="24" spans="1:5" ht="15" customHeight="1">
      <c r="A24" s="235"/>
      <c r="B24" s="240" t="s">
        <v>453</v>
      </c>
      <c r="C24" s="241" t="s">
        <v>454</v>
      </c>
      <c r="D24" s="242">
        <v>1379755</v>
      </c>
      <c r="E24" s="243">
        <v>361783</v>
      </c>
    </row>
    <row r="25" spans="1:5" s="234" customFormat="1" ht="15.75">
      <c r="A25" s="229"/>
      <c r="B25" s="240" t="s">
        <v>455</v>
      </c>
      <c r="C25" s="241" t="s">
        <v>456</v>
      </c>
      <c r="D25" s="242">
        <v>-1563029</v>
      </c>
      <c r="E25" s="243">
        <v>-508405</v>
      </c>
    </row>
    <row r="26" spans="1:5" ht="15.75">
      <c r="A26" s="235"/>
      <c r="B26" s="240" t="s">
        <v>457</v>
      </c>
      <c r="C26" s="241" t="s">
        <v>458</v>
      </c>
      <c r="D26" s="247">
        <v>0</v>
      </c>
      <c r="E26" s="243">
        <v>0</v>
      </c>
    </row>
    <row r="27" spans="1:5" ht="15.75">
      <c r="A27" s="235"/>
      <c r="B27" s="240" t="s">
        <v>459</v>
      </c>
      <c r="C27" s="241" t="s">
        <v>460</v>
      </c>
      <c r="D27" s="248">
        <v>-3028488</v>
      </c>
      <c r="E27" s="243">
        <v>184984</v>
      </c>
    </row>
    <row r="28" spans="1:5" ht="15.75">
      <c r="A28" s="235"/>
      <c r="B28" s="230" t="s">
        <v>14</v>
      </c>
      <c r="C28" s="250" t="s">
        <v>461</v>
      </c>
      <c r="D28" s="251">
        <f>D13+D14</f>
        <v>52640725</v>
      </c>
      <c r="E28" s="252">
        <f>E13+E14</f>
        <v>9899710</v>
      </c>
    </row>
    <row r="29" spans="1:5" ht="15.75">
      <c r="A29" s="235"/>
      <c r="B29" s="253"/>
      <c r="C29" s="254"/>
      <c r="D29" s="248"/>
      <c r="E29" s="249"/>
    </row>
    <row r="30" spans="1:5" s="234" customFormat="1" ht="18.75" customHeight="1">
      <c r="A30" s="255"/>
      <c r="B30" s="256"/>
      <c r="C30" s="257"/>
      <c r="D30" s="258"/>
      <c r="E30" s="259"/>
    </row>
    <row r="32" spans="2:4" ht="18.75">
      <c r="B32" s="260" t="s">
        <v>246</v>
      </c>
      <c r="D32" s="261"/>
    </row>
    <row r="33" ht="12.75">
      <c r="D33" s="262"/>
    </row>
    <row r="34" ht="12.75">
      <c r="D34" s="658"/>
    </row>
    <row r="35" spans="4:5" ht="12.75">
      <c r="D35" s="659"/>
      <c r="E35" s="374"/>
    </row>
    <row r="37" ht="12.75">
      <c r="E37" s="374"/>
    </row>
    <row r="40" ht="12.75">
      <c r="D40" s="261"/>
    </row>
    <row r="41" ht="12.75">
      <c r="D41" s="261"/>
    </row>
    <row r="42" ht="12.75">
      <c r="D42" s="261"/>
    </row>
    <row r="43" ht="12.75">
      <c r="D43" s="261"/>
    </row>
    <row r="44" ht="12.75">
      <c r="D44" s="261"/>
    </row>
    <row r="45" ht="12.75">
      <c r="D45" s="261"/>
    </row>
    <row r="46" ht="12.75">
      <c r="D46" s="261"/>
    </row>
    <row r="47" ht="12.75">
      <c r="D47" s="261"/>
    </row>
    <row r="48" ht="12.75">
      <c r="D48" s="261"/>
    </row>
    <row r="49" ht="12.75">
      <c r="D49" s="261"/>
    </row>
    <row r="50" ht="12.75">
      <c r="D50" s="261"/>
    </row>
    <row r="51" ht="12.75">
      <c r="D51" s="261"/>
    </row>
    <row r="52" ht="12.75">
      <c r="D52" s="261"/>
    </row>
  </sheetData>
  <sheetProtection/>
  <mergeCells count="1"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 differentFirst="1">
    <oddFooter>&amp;C&amp;"Times New Roman,Normal"&amp;16 8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8"/>
  <sheetViews>
    <sheetView zoomScale="70" zoomScaleNormal="70" zoomScalePageLayoutView="0" workbookViewId="0" topLeftCell="A1">
      <pane xSplit="5" ySplit="9" topLeftCell="F10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F10" sqref="F10"/>
    </sheetView>
  </sheetViews>
  <sheetFormatPr defaultColWidth="9.140625" defaultRowHeight="12.75"/>
  <cols>
    <col min="1" max="1" width="4.00390625" style="38" customWidth="1"/>
    <col min="2" max="2" width="4.57421875" style="38" customWidth="1"/>
    <col min="3" max="3" width="2.7109375" style="38" customWidth="1"/>
    <col min="4" max="4" width="7.28125" style="193" customWidth="1"/>
    <col min="5" max="5" width="69.140625" style="38" customWidth="1"/>
    <col min="6" max="6" width="8.140625" style="38" bestFit="1" customWidth="1"/>
    <col min="7" max="7" width="13.57421875" style="38" customWidth="1"/>
    <col min="8" max="9" width="13.8515625" style="38" customWidth="1"/>
    <col min="10" max="10" width="14.57421875" style="38" customWidth="1"/>
    <col min="11" max="11" width="15.421875" style="38" customWidth="1"/>
    <col min="12" max="12" width="21.140625" style="38" customWidth="1"/>
    <col min="13" max="13" width="14.140625" style="38" customWidth="1"/>
    <col min="14" max="14" width="15.421875" style="52" customWidth="1"/>
    <col min="15" max="15" width="21.7109375" style="38" customWidth="1"/>
    <col min="16" max="16" width="14.140625" style="38" customWidth="1"/>
    <col min="17" max="17" width="14.421875" style="38" customWidth="1"/>
    <col min="18" max="18" width="15.8515625" style="38" customWidth="1"/>
    <col min="19" max="19" width="15.00390625" style="38" customWidth="1"/>
    <col min="20" max="20" width="15.57421875" style="38" customWidth="1"/>
    <col min="21" max="21" width="14.57421875" style="38" customWidth="1"/>
    <col min="22" max="22" width="15.57421875" style="38" customWidth="1"/>
    <col min="23" max="23" width="15.421875" style="38" customWidth="1"/>
    <col min="24" max="24" width="17.57421875" style="38" customWidth="1"/>
    <col min="25" max="16384" width="9.140625" style="38" customWidth="1"/>
  </cols>
  <sheetData>
    <row r="2" spans="2:22" ht="20.25">
      <c r="B2" s="101"/>
      <c r="C2" s="3" t="s">
        <v>237</v>
      </c>
      <c r="D2" s="102"/>
      <c r="E2" s="103"/>
      <c r="F2" s="103"/>
      <c r="G2" s="103"/>
      <c r="H2" s="103"/>
      <c r="I2" s="103"/>
      <c r="J2" s="103"/>
      <c r="K2" s="103"/>
      <c r="L2" s="104"/>
      <c r="M2" s="104"/>
      <c r="N2" s="105"/>
      <c r="O2" s="104"/>
      <c r="P2" s="105"/>
      <c r="Q2" s="105"/>
      <c r="R2" s="105"/>
      <c r="S2" s="105"/>
      <c r="T2" s="105"/>
      <c r="U2" s="105"/>
      <c r="V2" s="106"/>
    </row>
    <row r="3" spans="2:22" ht="20.25">
      <c r="B3" s="101"/>
      <c r="C3" s="7" t="s">
        <v>645</v>
      </c>
      <c r="D3" s="107"/>
      <c r="E3" s="108"/>
      <c r="F3" s="108"/>
      <c r="G3" s="108"/>
      <c r="H3" s="108"/>
      <c r="I3" s="108"/>
      <c r="J3" s="108"/>
      <c r="K3" s="108"/>
      <c r="L3" s="109"/>
      <c r="M3" s="109"/>
      <c r="N3" s="109"/>
      <c r="O3" s="31"/>
      <c r="P3" s="52"/>
      <c r="Q3" s="52"/>
      <c r="R3" s="52"/>
      <c r="S3" s="52"/>
      <c r="T3" s="52"/>
      <c r="U3" s="52"/>
      <c r="V3" s="110"/>
    </row>
    <row r="4" spans="2:22" ht="25.5">
      <c r="B4" s="101"/>
      <c r="C4" s="7"/>
      <c r="D4" s="111"/>
      <c r="E4" s="112"/>
      <c r="F4" s="112"/>
      <c r="G4" s="113"/>
      <c r="H4" s="113"/>
      <c r="I4" s="113"/>
      <c r="J4" s="113"/>
      <c r="K4" s="113"/>
      <c r="L4" s="31"/>
      <c r="M4" s="109"/>
      <c r="O4" s="114"/>
      <c r="P4" s="52"/>
      <c r="Q4" s="52"/>
      <c r="R4" s="52"/>
      <c r="S4" s="52"/>
      <c r="T4" s="52"/>
      <c r="U4" s="52"/>
      <c r="V4" s="110"/>
    </row>
    <row r="5" spans="2:22" ht="15" customHeight="1">
      <c r="B5" s="101"/>
      <c r="C5" s="51"/>
      <c r="D5" s="111"/>
      <c r="E5" s="697"/>
      <c r="F5" s="697"/>
      <c r="G5" s="697"/>
      <c r="H5" s="115"/>
      <c r="I5" s="115"/>
      <c r="J5" s="115"/>
      <c r="K5" s="116"/>
      <c r="L5" s="31"/>
      <c r="M5" s="109"/>
      <c r="N5" s="117"/>
      <c r="O5" s="117"/>
      <c r="P5" s="118"/>
      <c r="Q5" s="118"/>
      <c r="R5" s="118"/>
      <c r="S5" s="118"/>
      <c r="T5" s="119"/>
      <c r="U5" s="119"/>
      <c r="V5" s="110"/>
    </row>
    <row r="6" spans="2:22" ht="16.5" customHeight="1">
      <c r="B6" s="101"/>
      <c r="C6" s="61"/>
      <c r="D6" s="120"/>
      <c r="E6" s="121"/>
      <c r="F6" s="121"/>
      <c r="G6" s="122"/>
      <c r="H6" s="122"/>
      <c r="I6" s="122"/>
      <c r="J6" s="122"/>
      <c r="K6" s="122"/>
      <c r="L6" s="122"/>
      <c r="M6" s="122"/>
      <c r="N6" s="123"/>
      <c r="O6" s="122"/>
      <c r="P6" s="52"/>
      <c r="Q6" s="52"/>
      <c r="R6" s="52"/>
      <c r="S6" s="52"/>
      <c r="T6" s="52"/>
      <c r="U6" s="52"/>
      <c r="V6" s="124"/>
    </row>
    <row r="7" spans="2:22" ht="15.75" customHeight="1">
      <c r="B7" s="101"/>
      <c r="C7" s="51"/>
      <c r="D7" s="107"/>
      <c r="E7" s="125"/>
      <c r="F7" s="126"/>
      <c r="G7" s="698" t="s">
        <v>283</v>
      </c>
      <c r="H7" s="699"/>
      <c r="I7" s="699"/>
      <c r="J7" s="699"/>
      <c r="K7" s="700"/>
      <c r="L7" s="700"/>
      <c r="M7" s="700"/>
      <c r="N7" s="699"/>
      <c r="O7" s="699"/>
      <c r="P7" s="699"/>
      <c r="Q7" s="699"/>
      <c r="R7" s="699"/>
      <c r="S7" s="699"/>
      <c r="T7" s="699"/>
      <c r="U7" s="699"/>
      <c r="V7" s="701"/>
    </row>
    <row r="8" spans="2:24" ht="33" customHeight="1">
      <c r="B8" s="101"/>
      <c r="C8" s="51"/>
      <c r="D8" s="127"/>
      <c r="E8" s="128"/>
      <c r="F8" s="129"/>
      <c r="G8" s="130"/>
      <c r="H8" s="131"/>
      <c r="I8" s="131"/>
      <c r="J8" s="132"/>
      <c r="K8" s="711" t="s">
        <v>406</v>
      </c>
      <c r="L8" s="712"/>
      <c r="M8" s="713"/>
      <c r="N8" s="714" t="s">
        <v>407</v>
      </c>
      <c r="O8" s="715"/>
      <c r="P8" s="716"/>
      <c r="Q8" s="133"/>
      <c r="R8" s="134"/>
      <c r="S8" s="133"/>
      <c r="T8" s="133"/>
      <c r="U8" s="133"/>
      <c r="V8" s="135"/>
      <c r="W8" s="136"/>
      <c r="X8" s="136"/>
    </row>
    <row r="9" spans="2:24" ht="145.5" customHeight="1">
      <c r="B9" s="101"/>
      <c r="C9" s="61"/>
      <c r="D9" s="702" t="s">
        <v>410</v>
      </c>
      <c r="E9" s="703"/>
      <c r="F9" s="137" t="s">
        <v>67</v>
      </c>
      <c r="G9" s="138" t="s">
        <v>70</v>
      </c>
      <c r="H9" s="138" t="s">
        <v>72</v>
      </c>
      <c r="I9" s="138" t="s">
        <v>383</v>
      </c>
      <c r="J9" s="138" t="s">
        <v>74</v>
      </c>
      <c r="K9" s="139" t="s">
        <v>397</v>
      </c>
      <c r="L9" s="138" t="s">
        <v>384</v>
      </c>
      <c r="M9" s="138" t="s">
        <v>1</v>
      </c>
      <c r="N9" s="138" t="s">
        <v>385</v>
      </c>
      <c r="O9" s="138" t="s">
        <v>387</v>
      </c>
      <c r="P9" s="140" t="s">
        <v>1</v>
      </c>
      <c r="Q9" s="138" t="s">
        <v>388</v>
      </c>
      <c r="R9" s="139" t="s">
        <v>405</v>
      </c>
      <c r="S9" s="138" t="s">
        <v>389</v>
      </c>
      <c r="T9" s="138" t="s">
        <v>390</v>
      </c>
      <c r="U9" s="138" t="s">
        <v>255</v>
      </c>
      <c r="V9" s="141" t="s">
        <v>386</v>
      </c>
      <c r="W9" s="136"/>
      <c r="X9" s="136"/>
    </row>
    <row r="10" spans="1:24" ht="9" customHeight="1">
      <c r="A10" s="706">
        <v>9</v>
      </c>
      <c r="B10" s="704" t="s">
        <v>246</v>
      </c>
      <c r="C10" s="51"/>
      <c r="D10" s="142"/>
      <c r="E10" s="143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  <c r="W10" s="136"/>
      <c r="X10" s="136"/>
    </row>
    <row r="11" spans="1:24" ht="16.5">
      <c r="A11" s="706"/>
      <c r="B11" s="704"/>
      <c r="C11" s="51"/>
      <c r="D11" s="708" t="s">
        <v>528</v>
      </c>
      <c r="E11" s="709"/>
      <c r="F11" s="147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48"/>
      <c r="W11" s="136"/>
      <c r="X11" s="136"/>
    </row>
    <row r="12" spans="1:24" ht="16.5">
      <c r="A12" s="706"/>
      <c r="B12" s="704"/>
      <c r="C12" s="51"/>
      <c r="D12" s="710" t="s">
        <v>646</v>
      </c>
      <c r="E12" s="709"/>
      <c r="F12" s="147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148"/>
      <c r="W12" s="136"/>
      <c r="X12" s="136"/>
    </row>
    <row r="13" spans="1:24" ht="16.5">
      <c r="A13" s="706"/>
      <c r="B13" s="704"/>
      <c r="C13" s="51"/>
      <c r="D13" s="149" t="s">
        <v>10</v>
      </c>
      <c r="E13" s="150" t="s">
        <v>536</v>
      </c>
      <c r="F13" s="147"/>
      <c r="G13" s="152">
        <v>4200000</v>
      </c>
      <c r="H13" s="152">
        <v>11880</v>
      </c>
      <c r="I13" s="152">
        <v>0</v>
      </c>
      <c r="J13" s="152">
        <v>772554</v>
      </c>
      <c r="K13" s="152">
        <v>1948436</v>
      </c>
      <c r="L13" s="152">
        <v>-302744</v>
      </c>
      <c r="M13" s="152">
        <v>66879</v>
      </c>
      <c r="N13" s="152">
        <v>5190254</v>
      </c>
      <c r="O13" s="152">
        <v>240292</v>
      </c>
      <c r="P13" s="152">
        <v>-2349276</v>
      </c>
      <c r="Q13" s="152">
        <v>45869743</v>
      </c>
      <c r="R13" s="152">
        <v>6513366</v>
      </c>
      <c r="S13" s="152">
        <v>0</v>
      </c>
      <c r="T13" s="153">
        <f>SUM(G13:S13)</f>
        <v>62161384</v>
      </c>
      <c r="U13" s="152">
        <v>247679</v>
      </c>
      <c r="V13" s="154">
        <f>T13+U13</f>
        <v>62409063</v>
      </c>
      <c r="W13" s="136"/>
      <c r="X13" s="136"/>
    </row>
    <row r="14" spans="1:24" ht="16.5">
      <c r="A14" s="706"/>
      <c r="B14" s="704"/>
      <c r="C14" s="51"/>
      <c r="D14" s="149" t="s">
        <v>15</v>
      </c>
      <c r="E14" s="155" t="s">
        <v>374</v>
      </c>
      <c r="F14" s="147"/>
      <c r="G14" s="151">
        <f>SUM(G15:G16)</f>
        <v>0</v>
      </c>
      <c r="H14" s="151">
        <f aca="true" t="shared" si="0" ref="H14:U14">SUM(H15:H16)</f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-132</v>
      </c>
      <c r="O14" s="151">
        <f t="shared" si="0"/>
        <v>0</v>
      </c>
      <c r="P14" s="151">
        <f t="shared" si="0"/>
        <v>-100924</v>
      </c>
      <c r="Q14" s="151">
        <f t="shared" si="0"/>
        <v>0</v>
      </c>
      <c r="R14" s="151">
        <f>SUM(R15:R16)</f>
        <v>535568</v>
      </c>
      <c r="S14" s="151">
        <f t="shared" si="0"/>
        <v>0</v>
      </c>
      <c r="T14" s="153">
        <f aca="true" t="shared" si="1" ref="T14:T28">SUM(G14:S14)</f>
        <v>434512</v>
      </c>
      <c r="U14" s="151">
        <f t="shared" si="0"/>
        <v>0</v>
      </c>
      <c r="V14" s="154">
        <f aca="true" t="shared" si="2" ref="V14:V28">T14+U14</f>
        <v>434512</v>
      </c>
      <c r="W14" s="136"/>
      <c r="X14" s="136"/>
    </row>
    <row r="15" spans="1:24" ht="16.5">
      <c r="A15" s="706"/>
      <c r="B15" s="704"/>
      <c r="C15" s="51"/>
      <c r="D15" s="156" t="s">
        <v>36</v>
      </c>
      <c r="E15" s="157" t="s">
        <v>375</v>
      </c>
      <c r="F15" s="147"/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v>0</v>
      </c>
      <c r="S15" s="158">
        <v>0</v>
      </c>
      <c r="T15" s="159">
        <f t="shared" si="1"/>
        <v>0</v>
      </c>
      <c r="U15" s="158">
        <v>0</v>
      </c>
      <c r="V15" s="160">
        <f t="shared" si="2"/>
        <v>0</v>
      </c>
      <c r="W15" s="136"/>
      <c r="X15" s="136"/>
    </row>
    <row r="16" spans="1:24" ht="16.5">
      <c r="A16" s="706"/>
      <c r="B16" s="704"/>
      <c r="C16" s="51"/>
      <c r="D16" s="156" t="s">
        <v>37</v>
      </c>
      <c r="E16" s="157" t="s">
        <v>376</v>
      </c>
      <c r="F16" s="147"/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-132</v>
      </c>
      <c r="O16" s="158">
        <v>0</v>
      </c>
      <c r="P16" s="158">
        <v>-100924</v>
      </c>
      <c r="Q16" s="158">
        <v>0</v>
      </c>
      <c r="R16" s="158">
        <v>535568</v>
      </c>
      <c r="S16" s="158">
        <v>0</v>
      </c>
      <c r="T16" s="159">
        <f t="shared" si="1"/>
        <v>434512</v>
      </c>
      <c r="U16" s="158">
        <v>0</v>
      </c>
      <c r="V16" s="160">
        <f t="shared" si="2"/>
        <v>434512</v>
      </c>
      <c r="W16" s="136"/>
      <c r="X16" s="136"/>
    </row>
    <row r="17" spans="1:24" ht="15.75">
      <c r="A17" s="706"/>
      <c r="B17" s="704"/>
      <c r="C17" s="51"/>
      <c r="D17" s="149" t="s">
        <v>14</v>
      </c>
      <c r="E17" s="155" t="s">
        <v>377</v>
      </c>
      <c r="F17" s="546" t="s">
        <v>282</v>
      </c>
      <c r="G17" s="151">
        <f>G13+G14</f>
        <v>4200000</v>
      </c>
      <c r="H17" s="151">
        <f aca="true" t="shared" si="3" ref="H17:U17">H13+H14</f>
        <v>11880</v>
      </c>
      <c r="I17" s="151">
        <f t="shared" si="3"/>
        <v>0</v>
      </c>
      <c r="J17" s="151">
        <f t="shared" si="3"/>
        <v>772554</v>
      </c>
      <c r="K17" s="151">
        <f t="shared" si="3"/>
        <v>1948436</v>
      </c>
      <c r="L17" s="151">
        <f t="shared" si="3"/>
        <v>-302744</v>
      </c>
      <c r="M17" s="151">
        <f t="shared" si="3"/>
        <v>66879</v>
      </c>
      <c r="N17" s="151">
        <f t="shared" si="3"/>
        <v>5190122</v>
      </c>
      <c r="O17" s="151">
        <f t="shared" si="3"/>
        <v>240292</v>
      </c>
      <c r="P17" s="151">
        <f t="shared" si="3"/>
        <v>-2450200</v>
      </c>
      <c r="Q17" s="151">
        <f t="shared" si="3"/>
        <v>45869743</v>
      </c>
      <c r="R17" s="151">
        <f t="shared" si="3"/>
        <v>7048934</v>
      </c>
      <c r="S17" s="151">
        <f t="shared" si="3"/>
        <v>0</v>
      </c>
      <c r="T17" s="153">
        <f t="shared" si="1"/>
        <v>62595896</v>
      </c>
      <c r="U17" s="151">
        <f t="shared" si="3"/>
        <v>247679</v>
      </c>
      <c r="V17" s="154">
        <f t="shared" si="2"/>
        <v>62843575</v>
      </c>
      <c r="W17" s="136"/>
      <c r="X17" s="136"/>
    </row>
    <row r="18" spans="1:24" s="72" customFormat="1" ht="16.5">
      <c r="A18" s="706"/>
      <c r="B18" s="704"/>
      <c r="C18" s="67"/>
      <c r="D18" s="162" t="s">
        <v>13</v>
      </c>
      <c r="E18" s="155" t="s">
        <v>396</v>
      </c>
      <c r="F18" s="147"/>
      <c r="G18" s="152">
        <v>0</v>
      </c>
      <c r="H18" s="152">
        <v>0</v>
      </c>
      <c r="I18" s="152">
        <v>0</v>
      </c>
      <c r="J18" s="152">
        <v>0</v>
      </c>
      <c r="K18" s="152">
        <v>-4549</v>
      </c>
      <c r="L18" s="152">
        <v>0</v>
      </c>
      <c r="M18" s="152">
        <v>75957</v>
      </c>
      <c r="N18" s="152">
        <v>1037543</v>
      </c>
      <c r="O18" s="152">
        <v>-723276</v>
      </c>
      <c r="P18" s="152">
        <v>-12862</v>
      </c>
      <c r="Q18" s="152">
        <v>208276</v>
      </c>
      <c r="R18" s="152">
        <v>-194993</v>
      </c>
      <c r="S18" s="152">
        <v>9426571</v>
      </c>
      <c r="T18" s="545">
        <f t="shared" si="1"/>
        <v>9812667</v>
      </c>
      <c r="U18" s="152">
        <v>87043</v>
      </c>
      <c r="V18" s="154">
        <f t="shared" si="2"/>
        <v>9899710</v>
      </c>
      <c r="W18" s="182"/>
      <c r="X18" s="182"/>
    </row>
    <row r="19" spans="1:24" s="72" customFormat="1" ht="16.5">
      <c r="A19" s="706"/>
      <c r="B19" s="704"/>
      <c r="C19" s="67"/>
      <c r="D19" s="163" t="s">
        <v>12</v>
      </c>
      <c r="E19" s="155" t="s">
        <v>391</v>
      </c>
      <c r="F19" s="147"/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3">
        <f t="shared" si="1"/>
        <v>0</v>
      </c>
      <c r="U19" s="152">
        <v>0</v>
      </c>
      <c r="V19" s="154">
        <f t="shared" si="2"/>
        <v>0</v>
      </c>
      <c r="W19" s="182"/>
      <c r="X19" s="182"/>
    </row>
    <row r="20" spans="1:24" s="72" customFormat="1" ht="16.5">
      <c r="A20" s="706"/>
      <c r="B20" s="704"/>
      <c r="C20" s="67"/>
      <c r="D20" s="163" t="s">
        <v>17</v>
      </c>
      <c r="E20" s="150" t="s">
        <v>392</v>
      </c>
      <c r="F20" s="147"/>
      <c r="G20" s="152">
        <v>0</v>
      </c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  <c r="T20" s="153">
        <f t="shared" si="1"/>
        <v>0</v>
      </c>
      <c r="U20" s="152">
        <v>0</v>
      </c>
      <c r="V20" s="154">
        <f t="shared" si="2"/>
        <v>0</v>
      </c>
      <c r="W20" s="182"/>
      <c r="X20" s="182"/>
    </row>
    <row r="21" spans="1:24" s="72" customFormat="1" ht="16.5">
      <c r="A21" s="706"/>
      <c r="B21" s="704"/>
      <c r="C21" s="67"/>
      <c r="D21" s="163" t="s">
        <v>16</v>
      </c>
      <c r="E21" s="164" t="s">
        <v>378</v>
      </c>
      <c r="F21" s="147"/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3">
        <f t="shared" si="1"/>
        <v>0</v>
      </c>
      <c r="U21" s="152">
        <v>0</v>
      </c>
      <c r="V21" s="154">
        <f t="shared" si="2"/>
        <v>0</v>
      </c>
      <c r="W21" s="182"/>
      <c r="X21" s="182"/>
    </row>
    <row r="22" spans="1:24" s="72" customFormat="1" ht="16.5">
      <c r="A22" s="706"/>
      <c r="B22" s="704"/>
      <c r="C22" s="67"/>
      <c r="D22" s="163" t="s">
        <v>18</v>
      </c>
      <c r="E22" s="164" t="s">
        <v>393</v>
      </c>
      <c r="F22" s="147"/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3">
        <f t="shared" si="1"/>
        <v>0</v>
      </c>
      <c r="U22" s="152">
        <v>0</v>
      </c>
      <c r="V22" s="154">
        <f t="shared" si="2"/>
        <v>0</v>
      </c>
      <c r="W22" s="182"/>
      <c r="X22" s="182"/>
    </row>
    <row r="23" spans="1:24" s="72" customFormat="1" ht="16.5">
      <c r="A23" s="706"/>
      <c r="B23" s="704"/>
      <c r="C23" s="67"/>
      <c r="D23" s="163" t="s">
        <v>19</v>
      </c>
      <c r="E23" s="165" t="s">
        <v>394</v>
      </c>
      <c r="F23" s="147"/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3">
        <f t="shared" si="1"/>
        <v>0</v>
      </c>
      <c r="U23" s="152">
        <v>0</v>
      </c>
      <c r="V23" s="154">
        <f t="shared" si="2"/>
        <v>0</v>
      </c>
      <c r="W23" s="182"/>
      <c r="X23" s="182"/>
    </row>
    <row r="24" spans="1:24" s="72" customFormat="1" ht="16.5">
      <c r="A24" s="706"/>
      <c r="B24" s="704"/>
      <c r="C24" s="67"/>
      <c r="D24" s="163" t="s">
        <v>20</v>
      </c>
      <c r="E24" s="164" t="s">
        <v>395</v>
      </c>
      <c r="F24" s="147"/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33979</v>
      </c>
      <c r="R24" s="152">
        <v>0</v>
      </c>
      <c r="S24" s="152">
        <v>0</v>
      </c>
      <c r="T24" s="153">
        <f t="shared" si="1"/>
        <v>33979</v>
      </c>
      <c r="U24" s="152">
        <v>0</v>
      </c>
      <c r="V24" s="154">
        <f t="shared" si="2"/>
        <v>33979</v>
      </c>
      <c r="W24" s="182"/>
      <c r="X24" s="182"/>
    </row>
    <row r="25" spans="1:24" s="72" customFormat="1" ht="16.5">
      <c r="A25" s="706"/>
      <c r="B25" s="704"/>
      <c r="C25" s="67"/>
      <c r="D25" s="162" t="s">
        <v>21</v>
      </c>
      <c r="E25" s="164" t="s">
        <v>379</v>
      </c>
      <c r="F25" s="147"/>
      <c r="G25" s="151">
        <f>+SUM(G26:G28)</f>
        <v>0</v>
      </c>
      <c r="H25" s="151">
        <f>+SUM(H26:H28)</f>
        <v>0</v>
      </c>
      <c r="I25" s="151">
        <f>+SUM(I26:I28)</f>
        <v>0</v>
      </c>
      <c r="J25" s="151">
        <f>+SUM(J26:J28)</f>
        <v>0</v>
      </c>
      <c r="K25" s="151">
        <f aca="true" t="shared" si="4" ref="K25:U25">+SUM(K26:K28)</f>
        <v>0</v>
      </c>
      <c r="L25" s="151">
        <f t="shared" si="4"/>
        <v>0</v>
      </c>
      <c r="M25" s="151">
        <f t="shared" si="4"/>
        <v>0</v>
      </c>
      <c r="N25" s="151">
        <f t="shared" si="4"/>
        <v>0</v>
      </c>
      <c r="O25" s="151">
        <f t="shared" si="4"/>
        <v>0</v>
      </c>
      <c r="P25" s="151">
        <f t="shared" si="4"/>
        <v>0</v>
      </c>
      <c r="Q25" s="151">
        <f t="shared" si="4"/>
        <v>5681290</v>
      </c>
      <c r="R25" s="151">
        <f t="shared" si="4"/>
        <v>-6305090</v>
      </c>
      <c r="S25" s="151">
        <f t="shared" si="4"/>
        <v>0</v>
      </c>
      <c r="T25" s="151">
        <f t="shared" si="4"/>
        <v>-623800</v>
      </c>
      <c r="U25" s="151">
        <f t="shared" si="4"/>
        <v>-47130</v>
      </c>
      <c r="V25" s="154">
        <f t="shared" si="2"/>
        <v>-670930</v>
      </c>
      <c r="W25" s="182"/>
      <c r="X25" s="182"/>
    </row>
    <row r="26" spans="1:24" ht="16.5">
      <c r="A26" s="706"/>
      <c r="B26" s="704"/>
      <c r="C26" s="51"/>
      <c r="D26" s="156" t="s">
        <v>402</v>
      </c>
      <c r="E26" s="166" t="s">
        <v>380</v>
      </c>
      <c r="F26" s="547"/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-623800</v>
      </c>
      <c r="S26" s="158">
        <v>0</v>
      </c>
      <c r="T26" s="159">
        <f t="shared" si="1"/>
        <v>-623800</v>
      </c>
      <c r="U26" s="158">
        <v>-47130</v>
      </c>
      <c r="V26" s="160">
        <f t="shared" si="2"/>
        <v>-670930</v>
      </c>
      <c r="W26" s="136"/>
      <c r="X26" s="136"/>
    </row>
    <row r="27" spans="1:24" ht="16.5">
      <c r="A27" s="706"/>
      <c r="B27" s="704"/>
      <c r="C27" s="51"/>
      <c r="D27" s="156" t="s">
        <v>403</v>
      </c>
      <c r="E27" s="166" t="s">
        <v>381</v>
      </c>
      <c r="F27" s="547"/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5646085</v>
      </c>
      <c r="R27" s="158">
        <v>-5646085</v>
      </c>
      <c r="S27" s="158">
        <v>0</v>
      </c>
      <c r="T27" s="548">
        <f t="shared" si="1"/>
        <v>0</v>
      </c>
      <c r="U27" s="158">
        <v>0</v>
      </c>
      <c r="V27" s="160">
        <f t="shared" si="2"/>
        <v>0</v>
      </c>
      <c r="W27" s="136"/>
      <c r="X27" s="136"/>
    </row>
    <row r="28" spans="1:24" ht="16.5">
      <c r="A28" s="706"/>
      <c r="B28" s="704"/>
      <c r="C28" s="51"/>
      <c r="D28" s="156" t="s">
        <v>404</v>
      </c>
      <c r="E28" s="166" t="s">
        <v>373</v>
      </c>
      <c r="F28" s="547"/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35205</v>
      </c>
      <c r="R28" s="158">
        <v>-35205</v>
      </c>
      <c r="S28" s="158">
        <v>0</v>
      </c>
      <c r="T28" s="548">
        <f t="shared" si="1"/>
        <v>0</v>
      </c>
      <c r="U28" s="158">
        <v>0</v>
      </c>
      <c r="V28" s="160">
        <f t="shared" si="2"/>
        <v>0</v>
      </c>
      <c r="W28" s="136"/>
      <c r="X28" s="136"/>
    </row>
    <row r="29" spans="1:24" ht="18.75">
      <c r="A29" s="706"/>
      <c r="B29" s="704"/>
      <c r="C29" s="51"/>
      <c r="D29" s="142"/>
      <c r="E29" s="167" t="s">
        <v>636</v>
      </c>
      <c r="F29" s="147"/>
      <c r="G29" s="151">
        <f>SUM(G17:G25)</f>
        <v>4200000</v>
      </c>
      <c r="H29" s="151">
        <f aca="true" t="shared" si="5" ref="H29:V29">SUM(H17:H25)</f>
        <v>11880</v>
      </c>
      <c r="I29" s="151">
        <f t="shared" si="5"/>
        <v>0</v>
      </c>
      <c r="J29" s="151">
        <f t="shared" si="5"/>
        <v>772554</v>
      </c>
      <c r="K29" s="151">
        <f t="shared" si="5"/>
        <v>1943887</v>
      </c>
      <c r="L29" s="151">
        <f t="shared" si="5"/>
        <v>-302744</v>
      </c>
      <c r="M29" s="151">
        <f t="shared" si="5"/>
        <v>142836</v>
      </c>
      <c r="N29" s="151">
        <f t="shared" si="5"/>
        <v>6227665</v>
      </c>
      <c r="O29" s="151">
        <f t="shared" si="5"/>
        <v>-482984</v>
      </c>
      <c r="P29" s="151">
        <f t="shared" si="5"/>
        <v>-2463062</v>
      </c>
      <c r="Q29" s="151">
        <f t="shared" si="5"/>
        <v>51793288</v>
      </c>
      <c r="R29" s="151">
        <f t="shared" si="5"/>
        <v>548851</v>
      </c>
      <c r="S29" s="151">
        <f t="shared" si="5"/>
        <v>9426571</v>
      </c>
      <c r="T29" s="151">
        <f t="shared" si="5"/>
        <v>71818742</v>
      </c>
      <c r="U29" s="151">
        <f t="shared" si="5"/>
        <v>287592</v>
      </c>
      <c r="V29" s="154">
        <f t="shared" si="5"/>
        <v>72106334</v>
      </c>
      <c r="W29" s="185"/>
      <c r="X29" s="136"/>
    </row>
    <row r="30" spans="1:24" ht="15" customHeight="1">
      <c r="A30" s="706"/>
      <c r="B30" s="704"/>
      <c r="C30" s="57"/>
      <c r="D30" s="168"/>
      <c r="E30" s="169"/>
      <c r="F30" s="170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2"/>
      <c r="W30" s="136"/>
      <c r="X30" s="136"/>
    </row>
    <row r="31" spans="1:24" ht="15" customHeight="1">
      <c r="A31" s="706"/>
      <c r="B31" s="704"/>
      <c r="C31" s="51"/>
      <c r="D31" s="142"/>
      <c r="E31" s="173"/>
      <c r="F31" s="147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174"/>
      <c r="W31" s="136"/>
      <c r="X31" s="136"/>
    </row>
    <row r="32" spans="1:24" ht="15.75" customHeight="1">
      <c r="A32" s="707"/>
      <c r="B32" s="705"/>
      <c r="C32" s="13"/>
      <c r="D32" s="708" t="s">
        <v>0</v>
      </c>
      <c r="E32" s="709"/>
      <c r="F32" s="175"/>
      <c r="G32" s="161"/>
      <c r="H32" s="161"/>
      <c r="I32" s="161"/>
      <c r="J32" s="161"/>
      <c r="K32" s="161"/>
      <c r="L32" s="176"/>
      <c r="M32" s="161"/>
      <c r="N32" s="177"/>
      <c r="O32" s="178"/>
      <c r="P32" s="161"/>
      <c r="Q32" s="176"/>
      <c r="R32" s="161"/>
      <c r="S32" s="176"/>
      <c r="T32" s="161"/>
      <c r="U32" s="161"/>
      <c r="V32" s="179"/>
      <c r="W32" s="136"/>
      <c r="X32" s="180"/>
    </row>
    <row r="33" spans="1:24" ht="15.75" customHeight="1">
      <c r="A33" s="707"/>
      <c r="B33" s="705"/>
      <c r="C33" s="13"/>
      <c r="D33" s="710" t="s">
        <v>647</v>
      </c>
      <c r="E33" s="709"/>
      <c r="F33" s="175"/>
      <c r="G33" s="161"/>
      <c r="H33" s="161"/>
      <c r="I33" s="161"/>
      <c r="J33" s="161"/>
      <c r="K33" s="161"/>
      <c r="L33" s="176"/>
      <c r="M33" s="161"/>
      <c r="N33" s="177"/>
      <c r="O33" s="178"/>
      <c r="P33" s="161"/>
      <c r="Q33" s="176"/>
      <c r="R33" s="161"/>
      <c r="S33" s="176"/>
      <c r="T33" s="161"/>
      <c r="U33" s="161"/>
      <c r="V33" s="181"/>
      <c r="W33" s="136"/>
      <c r="X33" s="136"/>
    </row>
    <row r="34" spans="1:24" s="72" customFormat="1" ht="15.75">
      <c r="A34" s="707"/>
      <c r="B34" s="705"/>
      <c r="C34" s="19"/>
      <c r="D34" s="149" t="s">
        <v>10</v>
      </c>
      <c r="E34" s="150" t="s">
        <v>382</v>
      </c>
      <c r="F34" s="129"/>
      <c r="G34" s="151">
        <v>4200000</v>
      </c>
      <c r="H34" s="151">
        <v>11880</v>
      </c>
      <c r="I34" s="151">
        <v>0</v>
      </c>
      <c r="J34" s="151">
        <v>772554</v>
      </c>
      <c r="K34" s="151">
        <v>2013061</v>
      </c>
      <c r="L34" s="151">
        <f>-420279</f>
        <v>-420279</v>
      </c>
      <c r="M34" s="152">
        <v>259473</v>
      </c>
      <c r="N34" s="151">
        <v>10662419</v>
      </c>
      <c r="O34" s="151">
        <v>432618</v>
      </c>
      <c r="P34" s="151">
        <v>-3903334</v>
      </c>
      <c r="Q34" s="151">
        <v>51937355</v>
      </c>
      <c r="R34" s="151">
        <v>14015592</v>
      </c>
      <c r="S34" s="151">
        <v>0</v>
      </c>
      <c r="T34" s="153">
        <f>SUM(G34:S34)</f>
        <v>79981339</v>
      </c>
      <c r="U34" s="153">
        <v>319516</v>
      </c>
      <c r="V34" s="154">
        <f>T34+U34</f>
        <v>80300855</v>
      </c>
      <c r="W34" s="136"/>
      <c r="X34" s="182"/>
    </row>
    <row r="35" spans="1:24" s="72" customFormat="1" ht="17.25" customHeight="1">
      <c r="A35" s="707"/>
      <c r="B35" s="705"/>
      <c r="C35" s="19"/>
      <c r="D35" s="149" t="s">
        <v>15</v>
      </c>
      <c r="E35" s="155" t="s">
        <v>374</v>
      </c>
      <c r="F35" s="161"/>
      <c r="G35" s="151">
        <f>SUM(G36:G37)</f>
        <v>0</v>
      </c>
      <c r="H35" s="151">
        <f aca="true" t="shared" si="6" ref="H35:U35">SUM(H36:H37)</f>
        <v>0</v>
      </c>
      <c r="I35" s="151">
        <f t="shared" si="6"/>
        <v>0</v>
      </c>
      <c r="J35" s="151">
        <f t="shared" si="6"/>
        <v>0</v>
      </c>
      <c r="K35" s="151">
        <f t="shared" si="6"/>
        <v>0</v>
      </c>
      <c r="L35" s="151">
        <f t="shared" si="6"/>
        <v>0</v>
      </c>
      <c r="M35" s="151">
        <f t="shared" si="6"/>
        <v>0</v>
      </c>
      <c r="N35" s="151">
        <f t="shared" si="6"/>
        <v>0</v>
      </c>
      <c r="O35" s="151">
        <f t="shared" si="6"/>
        <v>0</v>
      </c>
      <c r="P35" s="151">
        <f t="shared" si="6"/>
        <v>0</v>
      </c>
      <c r="Q35" s="151">
        <f t="shared" si="6"/>
        <v>0</v>
      </c>
      <c r="R35" s="151">
        <f>SUM(R36:R37)</f>
        <v>0</v>
      </c>
      <c r="S35" s="151">
        <f t="shared" si="6"/>
        <v>0</v>
      </c>
      <c r="T35" s="153">
        <f>SUM(G35:S35)</f>
        <v>0</v>
      </c>
      <c r="U35" s="151">
        <f t="shared" si="6"/>
        <v>0</v>
      </c>
      <c r="V35" s="154">
        <f>T35+U35</f>
        <v>0</v>
      </c>
      <c r="W35" s="136"/>
      <c r="X35" s="182"/>
    </row>
    <row r="36" spans="1:24" ht="17.25" customHeight="1">
      <c r="A36" s="707"/>
      <c r="B36" s="705"/>
      <c r="C36" s="13"/>
      <c r="D36" s="156" t="s">
        <v>36</v>
      </c>
      <c r="E36" s="157" t="s">
        <v>375</v>
      </c>
      <c r="F36" s="177"/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9">
        <f>SUM(G36:S36)</f>
        <v>0</v>
      </c>
      <c r="U36" s="158">
        <v>0</v>
      </c>
      <c r="V36" s="160">
        <f>T36+U36</f>
        <v>0</v>
      </c>
      <c r="W36" s="136"/>
      <c r="X36" s="136"/>
    </row>
    <row r="37" spans="1:24" ht="17.25" customHeight="1">
      <c r="A37" s="707"/>
      <c r="B37" s="705"/>
      <c r="C37" s="13"/>
      <c r="D37" s="156" t="s">
        <v>37</v>
      </c>
      <c r="E37" s="157" t="s">
        <v>376</v>
      </c>
      <c r="F37" s="177"/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9">
        <f>SUM(G37:S37)</f>
        <v>0</v>
      </c>
      <c r="U37" s="158">
        <v>0</v>
      </c>
      <c r="V37" s="160">
        <f>T37+U37</f>
        <v>0</v>
      </c>
      <c r="W37" s="136"/>
      <c r="X37" s="180"/>
    </row>
    <row r="38" spans="1:24" s="72" customFormat="1" ht="15.75" customHeight="1">
      <c r="A38" s="707"/>
      <c r="B38" s="705"/>
      <c r="C38" s="19"/>
      <c r="D38" s="149" t="s">
        <v>14</v>
      </c>
      <c r="E38" s="150" t="s">
        <v>377</v>
      </c>
      <c r="F38" s="546" t="s">
        <v>282</v>
      </c>
      <c r="G38" s="151">
        <f aca="true" t="shared" si="7" ref="G38:V38">G34+G35</f>
        <v>4200000</v>
      </c>
      <c r="H38" s="151">
        <f t="shared" si="7"/>
        <v>11880</v>
      </c>
      <c r="I38" s="151">
        <f t="shared" si="7"/>
        <v>0</v>
      </c>
      <c r="J38" s="151">
        <f t="shared" si="7"/>
        <v>772554</v>
      </c>
      <c r="K38" s="151">
        <f t="shared" si="7"/>
        <v>2013061</v>
      </c>
      <c r="L38" s="151">
        <f t="shared" si="7"/>
        <v>-420279</v>
      </c>
      <c r="M38" s="151">
        <f t="shared" si="7"/>
        <v>259473</v>
      </c>
      <c r="N38" s="151">
        <f t="shared" si="7"/>
        <v>10662419</v>
      </c>
      <c r="O38" s="151">
        <f t="shared" si="7"/>
        <v>432618</v>
      </c>
      <c r="P38" s="151">
        <f t="shared" si="7"/>
        <v>-3903334</v>
      </c>
      <c r="Q38" s="151">
        <f t="shared" si="7"/>
        <v>51937355</v>
      </c>
      <c r="R38" s="151">
        <f t="shared" si="7"/>
        <v>14015592</v>
      </c>
      <c r="S38" s="151">
        <f t="shared" si="7"/>
        <v>0</v>
      </c>
      <c r="T38" s="151">
        <f t="shared" si="7"/>
        <v>79981339</v>
      </c>
      <c r="U38" s="151">
        <f t="shared" si="7"/>
        <v>319516</v>
      </c>
      <c r="V38" s="154">
        <f t="shared" si="7"/>
        <v>80300855</v>
      </c>
      <c r="W38" s="136"/>
      <c r="X38" s="182"/>
    </row>
    <row r="39" spans="1:24" s="72" customFormat="1" ht="15.75">
      <c r="A39" s="707"/>
      <c r="B39" s="705"/>
      <c r="C39" s="19"/>
      <c r="D39" s="162" t="s">
        <v>13</v>
      </c>
      <c r="E39" s="155" t="s">
        <v>396</v>
      </c>
      <c r="F39" s="183"/>
      <c r="G39" s="151">
        <v>0</v>
      </c>
      <c r="H39" s="151">
        <v>0</v>
      </c>
      <c r="I39" s="151">
        <v>0</v>
      </c>
      <c r="J39" s="151">
        <v>0</v>
      </c>
      <c r="K39" s="151">
        <v>1070425</v>
      </c>
      <c r="L39" s="151">
        <v>25966</v>
      </c>
      <c r="M39" s="152">
        <v>59316</v>
      </c>
      <c r="N39" s="151">
        <v>3270116</v>
      </c>
      <c r="O39" s="151">
        <v>9312792</v>
      </c>
      <c r="P39" s="151">
        <v>90925</v>
      </c>
      <c r="Q39" s="151">
        <v>13283</v>
      </c>
      <c r="R39" s="151">
        <v>70052</v>
      </c>
      <c r="S39" s="151">
        <v>38569816</v>
      </c>
      <c r="T39" s="153">
        <f>SUM(G39:S39)</f>
        <v>52482691</v>
      </c>
      <c r="U39" s="151">
        <v>158034</v>
      </c>
      <c r="V39" s="154">
        <f>T39+U39</f>
        <v>52640725</v>
      </c>
      <c r="W39" s="136"/>
      <c r="X39" s="182"/>
    </row>
    <row r="40" spans="1:24" s="72" customFormat="1" ht="15.75" customHeight="1">
      <c r="A40" s="707"/>
      <c r="B40" s="705"/>
      <c r="C40" s="19"/>
      <c r="D40" s="163" t="s">
        <v>12</v>
      </c>
      <c r="E40" s="155" t="s">
        <v>391</v>
      </c>
      <c r="F40" s="183"/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3">
        <f aca="true" t="shared" si="8" ref="T40:T45">SUM(G40:S40)</f>
        <v>0</v>
      </c>
      <c r="U40" s="151">
        <v>0</v>
      </c>
      <c r="V40" s="184">
        <f aca="true" t="shared" si="9" ref="V40:V49">T40+U40</f>
        <v>0</v>
      </c>
      <c r="W40" s="136"/>
      <c r="X40" s="182"/>
    </row>
    <row r="41" spans="1:24" s="72" customFormat="1" ht="15.75" customHeight="1">
      <c r="A41" s="707"/>
      <c r="B41" s="705"/>
      <c r="C41" s="19"/>
      <c r="D41" s="163" t="s">
        <v>17</v>
      </c>
      <c r="E41" s="150" t="s">
        <v>392</v>
      </c>
      <c r="F41" s="129"/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3">
        <f t="shared" si="8"/>
        <v>0</v>
      </c>
      <c r="U41" s="151">
        <v>0</v>
      </c>
      <c r="V41" s="154">
        <f t="shared" si="9"/>
        <v>0</v>
      </c>
      <c r="W41" s="136"/>
      <c r="X41" s="182"/>
    </row>
    <row r="42" spans="1:24" s="72" customFormat="1" ht="15.75">
      <c r="A42" s="707"/>
      <c r="B42" s="705"/>
      <c r="C42" s="19"/>
      <c r="D42" s="163" t="s">
        <v>16</v>
      </c>
      <c r="E42" s="164" t="s">
        <v>378</v>
      </c>
      <c r="F42" s="129"/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3">
        <f t="shared" si="8"/>
        <v>0</v>
      </c>
      <c r="U42" s="151">
        <v>0</v>
      </c>
      <c r="V42" s="154">
        <f t="shared" si="9"/>
        <v>0</v>
      </c>
      <c r="W42" s="136"/>
      <c r="X42" s="182"/>
    </row>
    <row r="43" spans="1:24" s="72" customFormat="1" ht="15.75" customHeight="1">
      <c r="A43" s="707"/>
      <c r="B43" s="705"/>
      <c r="C43" s="19"/>
      <c r="D43" s="163" t="s">
        <v>18</v>
      </c>
      <c r="E43" s="164" t="s">
        <v>393</v>
      </c>
      <c r="F43" s="183"/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53">
        <f t="shared" si="8"/>
        <v>0</v>
      </c>
      <c r="U43" s="151">
        <v>0</v>
      </c>
      <c r="V43" s="154">
        <f t="shared" si="9"/>
        <v>0</v>
      </c>
      <c r="W43" s="136"/>
      <c r="X43" s="182"/>
    </row>
    <row r="44" spans="1:24" s="72" customFormat="1" ht="15.75">
      <c r="A44" s="707"/>
      <c r="B44" s="705"/>
      <c r="C44" s="19"/>
      <c r="D44" s="163" t="s">
        <v>19</v>
      </c>
      <c r="E44" s="165" t="s">
        <v>394</v>
      </c>
      <c r="F44" s="183"/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3">
        <f t="shared" si="8"/>
        <v>0</v>
      </c>
      <c r="U44" s="151">
        <v>0</v>
      </c>
      <c r="V44" s="154">
        <f t="shared" si="9"/>
        <v>0</v>
      </c>
      <c r="W44" s="182"/>
      <c r="X44" s="182"/>
    </row>
    <row r="45" spans="1:24" s="72" customFormat="1" ht="15.75" customHeight="1">
      <c r="A45" s="707"/>
      <c r="B45" s="705"/>
      <c r="C45" s="19"/>
      <c r="D45" s="163" t="s">
        <v>20</v>
      </c>
      <c r="E45" s="164" t="s">
        <v>395</v>
      </c>
      <c r="F45" s="129"/>
      <c r="G45" s="151">
        <v>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94494</v>
      </c>
      <c r="R45" s="151">
        <v>0</v>
      </c>
      <c r="S45" s="151">
        <v>0</v>
      </c>
      <c r="T45" s="153">
        <f t="shared" si="8"/>
        <v>94494</v>
      </c>
      <c r="U45" s="151">
        <v>0</v>
      </c>
      <c r="V45" s="154">
        <f t="shared" si="9"/>
        <v>94494</v>
      </c>
      <c r="W45" s="180"/>
      <c r="X45" s="182"/>
    </row>
    <row r="46" spans="1:24" s="72" customFormat="1" ht="15.75" customHeight="1">
      <c r="A46" s="707"/>
      <c r="B46" s="705"/>
      <c r="C46" s="19"/>
      <c r="D46" s="162" t="s">
        <v>21</v>
      </c>
      <c r="E46" s="164" t="s">
        <v>379</v>
      </c>
      <c r="F46" s="129"/>
      <c r="G46" s="151">
        <f>+SUM(G47:G49)</f>
        <v>0</v>
      </c>
      <c r="H46" s="151">
        <f>+SUM(H47:H49)</f>
        <v>0</v>
      </c>
      <c r="I46" s="151">
        <f>+SUM(I47:I49)</f>
        <v>0</v>
      </c>
      <c r="J46" s="151">
        <f>+SUM(J47:J49)</f>
        <v>0</v>
      </c>
      <c r="K46" s="151">
        <f>+SUM(K47:K49)</f>
        <v>0</v>
      </c>
      <c r="L46" s="151">
        <f>+SUM(L47:L49)</f>
        <v>0</v>
      </c>
      <c r="M46" s="151">
        <f>+SUM(M47:M49)</f>
        <v>0</v>
      </c>
      <c r="N46" s="151">
        <f>+SUM(N47:N49)</f>
        <v>0</v>
      </c>
      <c r="O46" s="151">
        <f>+SUM(O47:O49)</f>
        <v>0</v>
      </c>
      <c r="P46" s="151">
        <f>+SUM(P47:P49)</f>
        <v>0</v>
      </c>
      <c r="Q46" s="151">
        <f>+SUM(Q47:Q49)</f>
        <v>11672511.053408638</v>
      </c>
      <c r="R46" s="151">
        <f>+SUM(R47:R49)</f>
        <v>-12979842.053408638</v>
      </c>
      <c r="S46" s="151">
        <f>+SUM(S47:S49)</f>
        <v>0</v>
      </c>
      <c r="T46" s="151">
        <f>+SUM(T47:T49)</f>
        <v>-1307331</v>
      </c>
      <c r="U46" s="151">
        <f>+SUM(U47:U49)</f>
        <v>-60347</v>
      </c>
      <c r="V46" s="154">
        <f>SUM(V47:V49)</f>
        <v>-1367678</v>
      </c>
      <c r="W46" s="185"/>
      <c r="X46" s="182"/>
    </row>
    <row r="47" spans="1:24" ht="15.75" customHeight="1">
      <c r="A47" s="707"/>
      <c r="B47" s="705"/>
      <c r="C47" s="13"/>
      <c r="D47" s="156" t="s">
        <v>402</v>
      </c>
      <c r="E47" s="166" t="s">
        <v>380</v>
      </c>
      <c r="F47" s="161"/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-1307331</v>
      </c>
      <c r="S47" s="158">
        <v>0</v>
      </c>
      <c r="T47" s="159">
        <f>SUM(G47:S47)</f>
        <v>-1307331</v>
      </c>
      <c r="U47" s="158">
        <v>-60347</v>
      </c>
      <c r="V47" s="160">
        <f>T47+U47</f>
        <v>-1367678</v>
      </c>
      <c r="W47" s="136"/>
      <c r="X47" s="136"/>
    </row>
    <row r="48" spans="1:24" ht="15.75" customHeight="1">
      <c r="A48" s="707"/>
      <c r="B48" s="705"/>
      <c r="C48" s="13"/>
      <c r="D48" s="156" t="s">
        <v>403</v>
      </c>
      <c r="E48" s="166" t="s">
        <v>381</v>
      </c>
      <c r="F48" s="161"/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11615304.053408638</v>
      </c>
      <c r="R48" s="158">
        <v>-11615304.053408638</v>
      </c>
      <c r="S48" s="158">
        <v>0</v>
      </c>
      <c r="T48" s="159">
        <f>SUM(G48:S48)</f>
        <v>0</v>
      </c>
      <c r="U48" s="158">
        <v>0</v>
      </c>
      <c r="V48" s="160">
        <f>T48+U48</f>
        <v>0</v>
      </c>
      <c r="W48" s="136"/>
      <c r="X48" s="136"/>
    </row>
    <row r="49" spans="1:24" ht="15.75" customHeight="1">
      <c r="A49" s="707"/>
      <c r="B49" s="705"/>
      <c r="C49" s="13"/>
      <c r="D49" s="156" t="s">
        <v>404</v>
      </c>
      <c r="E49" s="166" t="s">
        <v>373</v>
      </c>
      <c r="F49" s="161"/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57207</v>
      </c>
      <c r="R49" s="158">
        <v>-57207</v>
      </c>
      <c r="S49" s="158">
        <v>0</v>
      </c>
      <c r="T49" s="159">
        <f>SUM(G49:S49)</f>
        <v>0</v>
      </c>
      <c r="U49" s="158">
        <v>0</v>
      </c>
      <c r="V49" s="160">
        <f t="shared" si="9"/>
        <v>0</v>
      </c>
      <c r="W49" s="136"/>
      <c r="X49" s="136"/>
    </row>
    <row r="50" spans="1:24" s="72" customFormat="1" ht="33.75" customHeight="1">
      <c r="A50" s="707"/>
      <c r="B50" s="705"/>
      <c r="C50" s="186"/>
      <c r="D50" s="187"/>
      <c r="E50" s="188" t="s">
        <v>636</v>
      </c>
      <c r="F50" s="189"/>
      <c r="G50" s="190">
        <f aca="true" t="shared" si="10" ref="G50:V50">G38+G39+G40+G41+G42+G43+G44+G45+G46</f>
        <v>4200000</v>
      </c>
      <c r="H50" s="190">
        <f t="shared" si="10"/>
        <v>11880</v>
      </c>
      <c r="I50" s="190">
        <f t="shared" si="10"/>
        <v>0</v>
      </c>
      <c r="J50" s="190">
        <f t="shared" si="10"/>
        <v>772554</v>
      </c>
      <c r="K50" s="190">
        <f t="shared" si="10"/>
        <v>3083486</v>
      </c>
      <c r="L50" s="190">
        <f t="shared" si="10"/>
        <v>-394313</v>
      </c>
      <c r="M50" s="190">
        <f t="shared" si="10"/>
        <v>318789</v>
      </c>
      <c r="N50" s="190">
        <f t="shared" si="10"/>
        <v>13932535</v>
      </c>
      <c r="O50" s="190">
        <f t="shared" si="10"/>
        <v>9745410</v>
      </c>
      <c r="P50" s="190">
        <f t="shared" si="10"/>
        <v>-3812409</v>
      </c>
      <c r="Q50" s="190">
        <f t="shared" si="10"/>
        <v>63717643.05340864</v>
      </c>
      <c r="R50" s="190">
        <f t="shared" si="10"/>
        <v>1105801.9465913624</v>
      </c>
      <c r="S50" s="190">
        <f t="shared" si="10"/>
        <v>38569816</v>
      </c>
      <c r="T50" s="190">
        <f t="shared" si="10"/>
        <v>131251193</v>
      </c>
      <c r="U50" s="190">
        <f t="shared" si="10"/>
        <v>417203</v>
      </c>
      <c r="V50" s="191">
        <f t="shared" si="10"/>
        <v>131668396</v>
      </c>
      <c r="W50" s="185"/>
      <c r="X50" s="182"/>
    </row>
    <row r="51" spans="4:24" ht="20.25" customHeight="1">
      <c r="D51" s="192"/>
      <c r="E51" s="136"/>
      <c r="F51" s="136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36"/>
      <c r="X51" s="136"/>
    </row>
    <row r="52" spans="4:24" ht="20.25" customHeight="1">
      <c r="D52" s="192"/>
      <c r="E52" s="136"/>
      <c r="F52" s="136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36"/>
      <c r="X52" s="136"/>
    </row>
    <row r="53" spans="4:24" ht="20.25" customHeight="1">
      <c r="D53" s="192"/>
      <c r="E53" s="136"/>
      <c r="F53" s="136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36"/>
      <c r="X53" s="136"/>
    </row>
    <row r="54" spans="4:24" ht="20.25" customHeight="1">
      <c r="D54" s="192"/>
      <c r="E54" s="136"/>
      <c r="F54" s="136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36"/>
      <c r="X54" s="136"/>
    </row>
    <row r="55" spans="4:24" ht="20.25" customHeight="1">
      <c r="D55" s="192"/>
      <c r="E55" s="136"/>
      <c r="F55" s="136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36"/>
      <c r="X55" s="136"/>
    </row>
    <row r="56" spans="4:24" ht="20.25" customHeight="1">
      <c r="D56" s="192"/>
      <c r="E56" s="136"/>
      <c r="F56" s="136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36"/>
      <c r="X56" s="136"/>
    </row>
    <row r="57" spans="4:24" ht="20.25" customHeight="1">
      <c r="D57" s="192"/>
      <c r="E57" s="136"/>
      <c r="F57" s="136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36"/>
      <c r="X57" s="136"/>
    </row>
    <row r="58" spans="4:22" ht="20.25" customHeight="1">
      <c r="D58" s="192"/>
      <c r="E58" s="136"/>
      <c r="F58" s="136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</row>
    <row r="59" spans="4:22" ht="20.25" customHeight="1">
      <c r="D59" s="192"/>
      <c r="E59" s="136"/>
      <c r="F59" s="136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</row>
    <row r="60" spans="4:22" ht="20.25" customHeight="1">
      <c r="D60" s="192"/>
      <c r="E60" s="136"/>
      <c r="F60" s="136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</row>
    <row r="61" spans="4:22" ht="20.25" customHeight="1">
      <c r="D61" s="192"/>
      <c r="E61" s="136"/>
      <c r="F61" s="136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</row>
    <row r="62" spans="4:22" ht="20.25" customHeight="1">
      <c r="D62" s="192"/>
      <c r="E62" s="136"/>
      <c r="F62" s="136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</row>
    <row r="63" spans="4:22" ht="20.25" customHeight="1">
      <c r="D63" s="192"/>
      <c r="E63" s="136"/>
      <c r="F63" s="136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</row>
    <row r="64" spans="4:22" ht="20.25" customHeight="1">
      <c r="D64" s="192"/>
      <c r="E64" s="136"/>
      <c r="F64" s="136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</row>
    <row r="65" spans="4:22" ht="20.25" customHeight="1">
      <c r="D65" s="192"/>
      <c r="E65" s="136"/>
      <c r="F65" s="136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</row>
    <row r="66" spans="4:22" ht="20.25" customHeight="1">
      <c r="D66" s="192"/>
      <c r="E66" s="136"/>
      <c r="F66" s="136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</row>
    <row r="67" spans="4:22" ht="20.25" customHeight="1">
      <c r="D67" s="192"/>
      <c r="E67" s="136"/>
      <c r="F67" s="136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</row>
    <row r="68" spans="4:22" ht="20.25" customHeight="1">
      <c r="D68" s="192"/>
      <c r="E68" s="136"/>
      <c r="F68" s="136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</row>
    <row r="69" spans="7:22" ht="20.25" customHeight="1"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</row>
    <row r="70" spans="7:22" ht="20.25" customHeight="1"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</row>
    <row r="71" spans="7:22" ht="20.25" customHeight="1"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</row>
    <row r="72" spans="7:22" ht="20.25" customHeight="1"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</row>
    <row r="73" spans="7:22" ht="20.25" customHeight="1"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</row>
    <row r="74" spans="7:22" ht="20.25" customHeight="1"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</row>
    <row r="75" spans="4:22" ht="20.25" customHeight="1">
      <c r="D75" s="38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</row>
    <row r="76" spans="4:22" ht="20.25" customHeight="1">
      <c r="D76" s="38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</row>
    <row r="77" spans="4:22" ht="20.25" customHeight="1">
      <c r="D77" s="38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</row>
    <row r="78" spans="4:7" ht="20.25" customHeight="1">
      <c r="D78" s="38"/>
      <c r="G78" s="180"/>
    </row>
  </sheetData>
  <sheetProtection/>
  <mergeCells count="11">
    <mergeCell ref="E5:G5"/>
    <mergeCell ref="G7:V7"/>
    <mergeCell ref="D9:E9"/>
    <mergeCell ref="B10:B50"/>
    <mergeCell ref="A10:A50"/>
    <mergeCell ref="D32:E32"/>
    <mergeCell ref="D33:E33"/>
    <mergeCell ref="K8:M8"/>
    <mergeCell ref="N8:P8"/>
    <mergeCell ref="D11:E11"/>
    <mergeCell ref="D12:E12"/>
  </mergeCells>
  <printOptions/>
  <pageMargins left="0.19" right="0.2362204724409449" top="0.4724409448818898" bottom="0.4" header="0.35433070866141736" footer="0.32"/>
  <pageSetup fitToHeight="1" fitToWidth="1" horizontalDpi="600" verticalDpi="600" orientation="landscape" paperSize="9" scale="42" r:id="rId1"/>
  <headerFooter differentFirst="1" scaleWithDoc="0" alignWithMargins="0"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9"/>
  <sheetViews>
    <sheetView zoomScale="70" zoomScaleNormal="70" zoomScalePageLayoutView="0" workbookViewId="0" topLeftCell="A1">
      <selection activeCell="G17" sqref="G17"/>
    </sheetView>
  </sheetViews>
  <sheetFormatPr defaultColWidth="9.140625" defaultRowHeight="12.75"/>
  <cols>
    <col min="1" max="1" width="4.00390625" style="38" customWidth="1"/>
    <col min="2" max="2" width="2.7109375" style="38" customWidth="1"/>
    <col min="3" max="3" width="9.140625" style="38" customWidth="1"/>
    <col min="4" max="4" width="99.140625" style="38" customWidth="1"/>
    <col min="5" max="5" width="8.7109375" style="38" customWidth="1"/>
    <col min="6" max="6" width="20.57421875" style="38" customWidth="1"/>
    <col min="7" max="7" width="19.7109375" style="38" customWidth="1"/>
    <col min="8" max="16384" width="9.140625" style="38" customWidth="1"/>
  </cols>
  <sheetData>
    <row r="2" spans="2:7" ht="20.25">
      <c r="B2" s="3" t="s">
        <v>237</v>
      </c>
      <c r="C2" s="33"/>
      <c r="D2" s="34"/>
      <c r="E2" s="35"/>
      <c r="F2" s="36"/>
      <c r="G2" s="37"/>
    </row>
    <row r="3" spans="2:7" ht="21">
      <c r="B3" s="7" t="s">
        <v>648</v>
      </c>
      <c r="C3" s="39"/>
      <c r="D3" s="40"/>
      <c r="E3" s="40"/>
      <c r="F3" s="40"/>
      <c r="G3" s="41"/>
    </row>
    <row r="4" spans="2:7" ht="12.75" customHeight="1">
      <c r="B4" s="42"/>
      <c r="C4" s="43"/>
      <c r="D4" s="44"/>
      <c r="E4" s="45"/>
      <c r="F4" s="46"/>
      <c r="G4" s="47"/>
    </row>
    <row r="5" spans="2:8" ht="18.75" customHeight="1">
      <c r="B5" s="48"/>
      <c r="C5" s="49"/>
      <c r="D5" s="50"/>
      <c r="E5" s="717" t="s">
        <v>67</v>
      </c>
      <c r="F5" s="720" t="s">
        <v>283</v>
      </c>
      <c r="G5" s="721" t="s">
        <v>283</v>
      </c>
      <c r="H5" s="536"/>
    </row>
    <row r="6" spans="2:8" ht="15.75">
      <c r="B6" s="51"/>
      <c r="C6" s="14"/>
      <c r="D6" s="52"/>
      <c r="E6" s="718"/>
      <c r="F6" s="53" t="s">
        <v>0</v>
      </c>
      <c r="G6" s="54" t="s">
        <v>528</v>
      </c>
      <c r="H6" s="51"/>
    </row>
    <row r="7" spans="2:8" ht="15.75">
      <c r="B7" s="51"/>
      <c r="C7" s="14"/>
      <c r="D7" s="52"/>
      <c r="E7" s="718"/>
      <c r="F7" s="55" t="s">
        <v>637</v>
      </c>
      <c r="G7" s="56" t="s">
        <v>570</v>
      </c>
      <c r="H7" s="51"/>
    </row>
    <row r="8" spans="2:8" ht="18.75">
      <c r="B8" s="57"/>
      <c r="C8" s="18"/>
      <c r="D8" s="58"/>
      <c r="E8" s="719"/>
      <c r="F8" s="59" t="str">
        <f>+a!F9</f>
        <v>30 Eylül 2022</v>
      </c>
      <c r="G8" s="60" t="str">
        <f>'gt'!F9</f>
        <v>30 Eylül 2021</v>
      </c>
      <c r="H8" s="51"/>
    </row>
    <row r="9" spans="2:8" ht="18.75" customHeight="1">
      <c r="B9" s="51"/>
      <c r="C9" s="14"/>
      <c r="D9" s="31"/>
      <c r="E9" s="62"/>
      <c r="F9" s="15"/>
      <c r="G9" s="63"/>
      <c r="H9" s="51"/>
    </row>
    <row r="10" spans="2:8" ht="18.75">
      <c r="B10" s="51"/>
      <c r="C10" s="64" t="s">
        <v>462</v>
      </c>
      <c r="D10" s="65" t="s">
        <v>463</v>
      </c>
      <c r="E10" s="16"/>
      <c r="F10" s="15"/>
      <c r="G10" s="63"/>
      <c r="H10" s="51"/>
    </row>
    <row r="11" spans="2:8" ht="12.75" customHeight="1">
      <c r="B11" s="51"/>
      <c r="C11" s="66"/>
      <c r="D11" s="65"/>
      <c r="E11" s="16"/>
      <c r="F11" s="15"/>
      <c r="G11" s="63"/>
      <c r="H11" s="51"/>
    </row>
    <row r="12" spans="2:8" s="72" customFormat="1" ht="18.75">
      <c r="B12" s="67"/>
      <c r="C12" s="68" t="s">
        <v>33</v>
      </c>
      <c r="D12" s="65" t="s">
        <v>464</v>
      </c>
      <c r="E12" s="538" t="s">
        <v>280</v>
      </c>
      <c r="F12" s="70">
        <f>SUM(F14:F22)</f>
        <v>36746693</v>
      </c>
      <c r="G12" s="71">
        <f>SUM(G14:G22)</f>
        <v>13342018</v>
      </c>
      <c r="H12" s="67"/>
    </row>
    <row r="13" spans="2:8" ht="12.75" customHeight="1">
      <c r="B13" s="51"/>
      <c r="C13" s="73"/>
      <c r="D13" s="31"/>
      <c r="E13" s="16"/>
      <c r="F13" s="74"/>
      <c r="G13" s="75"/>
      <c r="H13" s="51"/>
    </row>
    <row r="14" spans="2:8" ht="15.75">
      <c r="B14" s="51"/>
      <c r="C14" s="25" t="s">
        <v>51</v>
      </c>
      <c r="D14" s="14" t="s">
        <v>465</v>
      </c>
      <c r="E14" s="16"/>
      <c r="F14" s="76">
        <v>67947498</v>
      </c>
      <c r="G14" s="77">
        <v>36862889</v>
      </c>
      <c r="H14" s="51"/>
    </row>
    <row r="15" spans="2:8" ht="15.75">
      <c r="B15" s="51"/>
      <c r="C15" s="25" t="s">
        <v>52</v>
      </c>
      <c r="D15" s="14" t="s">
        <v>466</v>
      </c>
      <c r="E15" s="16"/>
      <c r="F15" s="76">
        <v>-22553277</v>
      </c>
      <c r="G15" s="77">
        <v>-15937345</v>
      </c>
      <c r="H15" s="51"/>
    </row>
    <row r="16" spans="2:8" ht="15.75">
      <c r="B16" s="51"/>
      <c r="C16" s="25" t="s">
        <v>53</v>
      </c>
      <c r="D16" s="14" t="s">
        <v>467</v>
      </c>
      <c r="E16" s="16"/>
      <c r="F16" s="76">
        <v>67505</v>
      </c>
      <c r="G16" s="77">
        <v>22813</v>
      </c>
      <c r="H16" s="51"/>
    </row>
    <row r="17" spans="2:8" ht="15.75">
      <c r="B17" s="51"/>
      <c r="C17" s="25" t="s">
        <v>439</v>
      </c>
      <c r="D17" s="14" t="s">
        <v>31</v>
      </c>
      <c r="E17" s="16"/>
      <c r="F17" s="76">
        <v>17036636</v>
      </c>
      <c r="G17" s="77">
        <v>8644598</v>
      </c>
      <c r="H17" s="51"/>
    </row>
    <row r="18" spans="2:8" ht="15.75">
      <c r="B18" s="51"/>
      <c r="C18" s="25" t="s">
        <v>468</v>
      </c>
      <c r="D18" s="14" t="s">
        <v>469</v>
      </c>
      <c r="E18" s="16"/>
      <c r="F18" s="76">
        <v>12823780</v>
      </c>
      <c r="G18" s="77">
        <v>8522842</v>
      </c>
      <c r="H18" s="51"/>
    </row>
    <row r="19" spans="2:8" ht="15.75">
      <c r="B19" s="51"/>
      <c r="C19" s="25" t="s">
        <v>470</v>
      </c>
      <c r="D19" s="14" t="s">
        <v>471</v>
      </c>
      <c r="E19" s="16"/>
      <c r="F19" s="76">
        <v>770192</v>
      </c>
      <c r="G19" s="77">
        <v>693396</v>
      </c>
      <c r="H19" s="51"/>
    </row>
    <row r="20" spans="2:8" ht="15.75">
      <c r="B20" s="51"/>
      <c r="C20" s="25" t="s">
        <v>472</v>
      </c>
      <c r="D20" s="14" t="s">
        <v>473</v>
      </c>
      <c r="E20" s="16"/>
      <c r="F20" s="76">
        <v>-15901977</v>
      </c>
      <c r="G20" s="77">
        <v>-8610259</v>
      </c>
      <c r="H20" s="51"/>
    </row>
    <row r="21" spans="2:8" ht="15.75">
      <c r="B21" s="51"/>
      <c r="C21" s="25" t="s">
        <v>474</v>
      </c>
      <c r="D21" s="14" t="s">
        <v>475</v>
      </c>
      <c r="E21" s="16"/>
      <c r="F21" s="76">
        <v>-12825433</v>
      </c>
      <c r="G21" s="77">
        <v>-3396428</v>
      </c>
      <c r="H21" s="51"/>
    </row>
    <row r="22" spans="2:8" ht="15.75">
      <c r="B22" s="51"/>
      <c r="C22" s="25" t="s">
        <v>476</v>
      </c>
      <c r="D22" s="14" t="s">
        <v>373</v>
      </c>
      <c r="E22" s="69"/>
      <c r="F22" s="76">
        <v>-10618231</v>
      </c>
      <c r="G22" s="77">
        <v>-13460488</v>
      </c>
      <c r="H22" s="51"/>
    </row>
    <row r="23" spans="2:8" ht="12.75" customHeight="1">
      <c r="B23" s="51"/>
      <c r="C23" s="78"/>
      <c r="D23" s="31"/>
      <c r="E23" s="16"/>
      <c r="F23" s="74"/>
      <c r="G23" s="75"/>
      <c r="H23" s="51"/>
    </row>
    <row r="24" spans="2:8" s="72" customFormat="1" ht="18.75">
      <c r="B24" s="67"/>
      <c r="C24" s="68" t="s">
        <v>32</v>
      </c>
      <c r="D24" s="65" t="s">
        <v>477</v>
      </c>
      <c r="E24" s="538" t="s">
        <v>280</v>
      </c>
      <c r="F24" s="70">
        <f>SUM(F26:F35)</f>
        <v>14941058</v>
      </c>
      <c r="G24" s="70">
        <f>SUM(G26:G35)</f>
        <v>-6573793.019900054</v>
      </c>
      <c r="H24" s="67"/>
    </row>
    <row r="25" spans="2:8" ht="12.75" customHeight="1">
      <c r="B25" s="51"/>
      <c r="C25" s="78"/>
      <c r="D25" s="31"/>
      <c r="E25" s="16"/>
      <c r="F25" s="74"/>
      <c r="G25" s="75"/>
      <c r="H25" s="51"/>
    </row>
    <row r="26" spans="2:8" ht="15.75">
      <c r="B26" s="51"/>
      <c r="C26" s="25" t="s">
        <v>156</v>
      </c>
      <c r="D26" s="79" t="s">
        <v>478</v>
      </c>
      <c r="E26" s="16"/>
      <c r="F26" s="76">
        <v>1662972</v>
      </c>
      <c r="G26" s="77">
        <v>1375524</v>
      </c>
      <c r="H26" s="51"/>
    </row>
    <row r="27" spans="2:8" ht="15.75">
      <c r="B27" s="51"/>
      <c r="C27" s="25" t="s">
        <v>157</v>
      </c>
      <c r="D27" s="14" t="s">
        <v>479</v>
      </c>
      <c r="E27" s="16"/>
      <c r="F27" s="76">
        <v>-55204610</v>
      </c>
      <c r="G27" s="77">
        <v>-4311986</v>
      </c>
      <c r="H27" s="51"/>
    </row>
    <row r="28" spans="2:8" ht="15.75">
      <c r="B28" s="51"/>
      <c r="C28" s="25" t="s">
        <v>314</v>
      </c>
      <c r="D28" s="14" t="s">
        <v>480</v>
      </c>
      <c r="E28" s="16"/>
      <c r="F28" s="76">
        <v>-206616345</v>
      </c>
      <c r="G28" s="77">
        <v>-72443526</v>
      </c>
      <c r="H28" s="51"/>
    </row>
    <row r="29" spans="2:8" ht="15.75">
      <c r="B29" s="51"/>
      <c r="C29" s="80" t="s">
        <v>481</v>
      </c>
      <c r="D29" s="14" t="s">
        <v>482</v>
      </c>
      <c r="E29" s="16"/>
      <c r="F29" s="76">
        <v>-18427540</v>
      </c>
      <c r="G29" s="77">
        <v>-2186471</v>
      </c>
      <c r="H29" s="51"/>
    </row>
    <row r="30" spans="2:8" ht="15.75">
      <c r="B30" s="51"/>
      <c r="C30" s="25" t="s">
        <v>483</v>
      </c>
      <c r="D30" s="14" t="s">
        <v>484</v>
      </c>
      <c r="E30" s="16"/>
      <c r="F30" s="76">
        <v>3139411</v>
      </c>
      <c r="G30" s="77">
        <v>3314031</v>
      </c>
      <c r="H30" s="51"/>
    </row>
    <row r="31" spans="2:8" ht="15.75">
      <c r="B31" s="51"/>
      <c r="C31" s="25" t="s">
        <v>485</v>
      </c>
      <c r="D31" s="14" t="s">
        <v>486</v>
      </c>
      <c r="E31" s="16"/>
      <c r="F31" s="76">
        <v>265806598</v>
      </c>
      <c r="G31" s="77">
        <v>65221889</v>
      </c>
      <c r="H31" s="51"/>
    </row>
    <row r="32" spans="2:8" ht="15.75">
      <c r="B32" s="51"/>
      <c r="C32" s="25" t="s">
        <v>487</v>
      </c>
      <c r="D32" s="14" t="s">
        <v>488</v>
      </c>
      <c r="E32" s="16"/>
      <c r="F32" s="76">
        <v>0</v>
      </c>
      <c r="G32" s="77">
        <v>0</v>
      </c>
      <c r="H32" s="51"/>
    </row>
    <row r="33" spans="2:8" ht="15.75">
      <c r="B33" s="51"/>
      <c r="C33" s="25" t="s">
        <v>489</v>
      </c>
      <c r="D33" s="14" t="s">
        <v>490</v>
      </c>
      <c r="E33" s="16"/>
      <c r="F33" s="76">
        <v>-2502033</v>
      </c>
      <c r="G33" s="77">
        <v>-4247052.019900054</v>
      </c>
      <c r="H33" s="51"/>
    </row>
    <row r="34" spans="2:8" ht="15.75">
      <c r="B34" s="51"/>
      <c r="C34" s="25" t="s">
        <v>491</v>
      </c>
      <c r="D34" s="14" t="s">
        <v>492</v>
      </c>
      <c r="E34" s="16"/>
      <c r="F34" s="76">
        <v>0</v>
      </c>
      <c r="G34" s="77">
        <v>0</v>
      </c>
      <c r="H34" s="51"/>
    </row>
    <row r="35" spans="2:8" ht="15.75">
      <c r="B35" s="51"/>
      <c r="C35" s="25" t="s">
        <v>493</v>
      </c>
      <c r="D35" s="14" t="s">
        <v>494</v>
      </c>
      <c r="E35" s="69"/>
      <c r="F35" s="76">
        <v>27082605</v>
      </c>
      <c r="G35" s="77">
        <v>6703798</v>
      </c>
      <c r="H35" s="51"/>
    </row>
    <row r="36" spans="2:8" ht="12.75" customHeight="1">
      <c r="B36" s="51"/>
      <c r="C36" s="73"/>
      <c r="D36" s="81"/>
      <c r="E36" s="15"/>
      <c r="F36" s="82"/>
      <c r="G36" s="83"/>
      <c r="H36" s="51"/>
    </row>
    <row r="37" spans="2:8" s="72" customFormat="1" ht="18.75">
      <c r="B37" s="67"/>
      <c r="C37" s="64" t="s">
        <v>10</v>
      </c>
      <c r="D37" s="65" t="s">
        <v>495</v>
      </c>
      <c r="E37" s="538" t="s">
        <v>280</v>
      </c>
      <c r="F37" s="70">
        <f>+F12+F24</f>
        <v>51687751</v>
      </c>
      <c r="G37" s="70">
        <f>+G12+G24</f>
        <v>6768224.980099946</v>
      </c>
      <c r="H37" s="67"/>
    </row>
    <row r="38" spans="2:8" s="72" customFormat="1" ht="12.75" customHeight="1">
      <c r="B38" s="67"/>
      <c r="C38" s="84"/>
      <c r="D38" s="85"/>
      <c r="E38" s="86"/>
      <c r="F38" s="87"/>
      <c r="G38" s="88"/>
      <c r="H38" s="67"/>
    </row>
    <row r="39" spans="2:8" s="72" customFormat="1" ht="18.75">
      <c r="B39" s="67"/>
      <c r="C39" s="64" t="s">
        <v>496</v>
      </c>
      <c r="D39" s="65" t="s">
        <v>497</v>
      </c>
      <c r="E39" s="86"/>
      <c r="F39" s="87"/>
      <c r="G39" s="88"/>
      <c r="H39" s="67"/>
    </row>
    <row r="40" spans="2:8" s="72" customFormat="1" ht="12.75" customHeight="1">
      <c r="B40" s="67"/>
      <c r="C40" s="89"/>
      <c r="D40" s="85"/>
      <c r="E40" s="86"/>
      <c r="F40" s="87"/>
      <c r="G40" s="88"/>
      <c r="H40" s="67"/>
    </row>
    <row r="41" spans="2:8" s="72" customFormat="1" ht="18.75">
      <c r="B41" s="67"/>
      <c r="C41" s="64" t="s">
        <v>15</v>
      </c>
      <c r="D41" s="65" t="s">
        <v>498</v>
      </c>
      <c r="E41" s="538" t="s">
        <v>280</v>
      </c>
      <c r="F41" s="70">
        <f>SUM(F43:F51)</f>
        <v>-47431000</v>
      </c>
      <c r="G41" s="70">
        <f>SUM(G43:G51)</f>
        <v>-4653176</v>
      </c>
      <c r="H41" s="67"/>
    </row>
    <row r="42" spans="2:8" ht="12.75" customHeight="1">
      <c r="B42" s="51"/>
      <c r="C42" s="78"/>
      <c r="D42" s="31"/>
      <c r="E42" s="15"/>
      <c r="F42" s="82"/>
      <c r="G42" s="83"/>
      <c r="H42" s="51"/>
    </row>
    <row r="43" spans="2:8" ht="15.75">
      <c r="B43" s="51"/>
      <c r="C43" s="25" t="s">
        <v>36</v>
      </c>
      <c r="D43" s="14" t="s">
        <v>499</v>
      </c>
      <c r="E43" s="69"/>
      <c r="F43" s="76">
        <v>-190817</v>
      </c>
      <c r="G43" s="77">
        <v>0</v>
      </c>
      <c r="H43" s="51"/>
    </row>
    <row r="44" spans="2:8" ht="15.75">
      <c r="B44" s="51"/>
      <c r="C44" s="25" t="s">
        <v>37</v>
      </c>
      <c r="D44" s="14" t="s">
        <v>500</v>
      </c>
      <c r="E44" s="69"/>
      <c r="F44" s="76">
        <v>0</v>
      </c>
      <c r="G44" s="77">
        <v>0</v>
      </c>
      <c r="H44" s="51"/>
    </row>
    <row r="45" spans="2:8" ht="15.75">
      <c r="B45" s="51"/>
      <c r="C45" s="25" t="s">
        <v>38</v>
      </c>
      <c r="D45" s="14" t="s">
        <v>501</v>
      </c>
      <c r="E45" s="16"/>
      <c r="F45" s="76">
        <v>-1556277</v>
      </c>
      <c r="G45" s="77">
        <v>-509175</v>
      </c>
      <c r="H45" s="51"/>
    </row>
    <row r="46" spans="2:8" ht="15.75">
      <c r="B46" s="51"/>
      <c r="C46" s="25" t="s">
        <v>57</v>
      </c>
      <c r="D46" s="14" t="s">
        <v>502</v>
      </c>
      <c r="E46" s="16"/>
      <c r="F46" s="76">
        <v>655282</v>
      </c>
      <c r="G46" s="77">
        <v>529092</v>
      </c>
      <c r="H46" s="51"/>
    </row>
    <row r="47" spans="2:8" ht="15.75">
      <c r="B47" s="51"/>
      <c r="C47" s="25" t="s">
        <v>58</v>
      </c>
      <c r="D47" s="14" t="s">
        <v>503</v>
      </c>
      <c r="E47" s="16"/>
      <c r="F47" s="76">
        <v>-30963348</v>
      </c>
      <c r="G47" s="77">
        <v>-23811163</v>
      </c>
      <c r="H47" s="51"/>
    </row>
    <row r="48" spans="2:8" ht="15.75">
      <c r="B48" s="51"/>
      <c r="C48" s="25" t="s">
        <v>424</v>
      </c>
      <c r="D48" s="14" t="s">
        <v>504</v>
      </c>
      <c r="E48" s="16"/>
      <c r="F48" s="76">
        <v>22839602</v>
      </c>
      <c r="G48" s="77">
        <v>16271075</v>
      </c>
      <c r="H48" s="51"/>
    </row>
    <row r="49" spans="2:8" ht="15.75">
      <c r="B49" s="51"/>
      <c r="C49" s="25" t="s">
        <v>505</v>
      </c>
      <c r="D49" s="14" t="s">
        <v>506</v>
      </c>
      <c r="E49" s="16"/>
      <c r="F49" s="76">
        <v>-40861148</v>
      </c>
      <c r="G49" s="77">
        <v>-499191</v>
      </c>
      <c r="H49" s="51"/>
    </row>
    <row r="50" spans="2:8" ht="15.75">
      <c r="B50" s="51"/>
      <c r="C50" s="25" t="s">
        <v>507</v>
      </c>
      <c r="D50" s="14" t="s">
        <v>508</v>
      </c>
      <c r="E50" s="16"/>
      <c r="F50" s="76">
        <v>2645706</v>
      </c>
      <c r="G50" s="77">
        <v>3366186</v>
      </c>
      <c r="H50" s="51"/>
    </row>
    <row r="51" spans="2:8" ht="15.75">
      <c r="B51" s="51"/>
      <c r="C51" s="25" t="s">
        <v>509</v>
      </c>
      <c r="D51" s="14" t="s">
        <v>373</v>
      </c>
      <c r="E51" s="69"/>
      <c r="F51" s="76">
        <v>0</v>
      </c>
      <c r="G51" s="77">
        <v>0</v>
      </c>
      <c r="H51" s="51"/>
    </row>
    <row r="52" spans="2:8" ht="12.75" customHeight="1">
      <c r="B52" s="51"/>
      <c r="C52" s="78"/>
      <c r="D52" s="31"/>
      <c r="E52" s="16"/>
      <c r="F52" s="74"/>
      <c r="G52" s="75"/>
      <c r="H52" s="51"/>
    </row>
    <row r="53" spans="2:8" ht="18.75">
      <c r="B53" s="51"/>
      <c r="C53" s="64" t="s">
        <v>510</v>
      </c>
      <c r="D53" s="65" t="s">
        <v>511</v>
      </c>
      <c r="E53" s="16"/>
      <c r="F53" s="74"/>
      <c r="G53" s="75"/>
      <c r="H53" s="51"/>
    </row>
    <row r="54" spans="2:8" ht="12.75" customHeight="1">
      <c r="B54" s="51"/>
      <c r="C54" s="78"/>
      <c r="D54" s="31"/>
      <c r="E54" s="16"/>
      <c r="F54" s="74"/>
      <c r="G54" s="75"/>
      <c r="H54" s="51"/>
    </row>
    <row r="55" spans="2:8" s="72" customFormat="1" ht="18.75">
      <c r="B55" s="67"/>
      <c r="C55" s="64" t="s">
        <v>14</v>
      </c>
      <c r="D55" s="65" t="s">
        <v>512</v>
      </c>
      <c r="E55" s="90"/>
      <c r="F55" s="70">
        <f>SUM(F57:F62)</f>
        <v>4983088</v>
      </c>
      <c r="G55" s="70">
        <f>SUM(G57:G62)</f>
        <v>8538574.019900052</v>
      </c>
      <c r="H55" s="67"/>
    </row>
    <row r="56" spans="2:8" ht="12.75" customHeight="1">
      <c r="B56" s="51"/>
      <c r="C56" s="73"/>
      <c r="D56" s="31"/>
      <c r="E56" s="16"/>
      <c r="F56" s="74"/>
      <c r="G56" s="75"/>
      <c r="H56" s="51"/>
    </row>
    <row r="57" spans="2:8" ht="15.75">
      <c r="B57" s="51"/>
      <c r="C57" s="25" t="s">
        <v>39</v>
      </c>
      <c r="D57" s="14" t="s">
        <v>513</v>
      </c>
      <c r="E57" s="16"/>
      <c r="F57" s="76">
        <v>25979837</v>
      </c>
      <c r="G57" s="77">
        <v>22543519.603942886</v>
      </c>
      <c r="H57" s="51"/>
    </row>
    <row r="58" spans="2:8" ht="15.75">
      <c r="B58" s="51"/>
      <c r="C58" s="25" t="s">
        <v>42</v>
      </c>
      <c r="D58" s="14" t="s">
        <v>514</v>
      </c>
      <c r="E58" s="16"/>
      <c r="F58" s="76">
        <v>-19303772</v>
      </c>
      <c r="G58" s="77">
        <v>-13161692.584042834</v>
      </c>
      <c r="H58" s="51"/>
    </row>
    <row r="59" spans="2:8" ht="15.75">
      <c r="B59" s="51"/>
      <c r="C59" s="25" t="s">
        <v>515</v>
      </c>
      <c r="D59" s="14" t="s">
        <v>516</v>
      </c>
      <c r="E59" s="16"/>
      <c r="F59" s="76">
        <v>0</v>
      </c>
      <c r="G59" s="77">
        <v>0</v>
      </c>
      <c r="H59" s="51"/>
    </row>
    <row r="60" spans="2:8" ht="15.75">
      <c r="B60" s="51"/>
      <c r="C60" s="25" t="s">
        <v>517</v>
      </c>
      <c r="D60" s="14" t="s">
        <v>518</v>
      </c>
      <c r="E60" s="16"/>
      <c r="F60" s="76">
        <v>-1307331</v>
      </c>
      <c r="G60" s="77">
        <v>-623800</v>
      </c>
      <c r="H60" s="51"/>
    </row>
    <row r="61" spans="2:8" ht="15.75">
      <c r="B61" s="51"/>
      <c r="C61" s="25" t="s">
        <v>519</v>
      </c>
      <c r="D61" s="14" t="s">
        <v>569</v>
      </c>
      <c r="E61" s="16"/>
      <c r="F61" s="76">
        <v>-385646</v>
      </c>
      <c r="G61" s="77">
        <v>-219453</v>
      </c>
      <c r="H61" s="51"/>
    </row>
    <row r="62" spans="2:8" ht="15.75">
      <c r="B62" s="51"/>
      <c r="C62" s="25" t="s">
        <v>520</v>
      </c>
      <c r="D62" s="14" t="s">
        <v>1</v>
      </c>
      <c r="E62" s="69"/>
      <c r="F62" s="76">
        <v>0</v>
      </c>
      <c r="G62" s="77">
        <v>0</v>
      </c>
      <c r="H62" s="51"/>
    </row>
    <row r="63" spans="2:8" ht="12.75" customHeight="1">
      <c r="B63" s="51"/>
      <c r="C63" s="25"/>
      <c r="D63" s="14"/>
      <c r="E63" s="91"/>
      <c r="F63" s="74"/>
      <c r="G63" s="75"/>
      <c r="H63" s="51"/>
    </row>
    <row r="64" spans="2:8" s="72" customFormat="1" ht="18.75">
      <c r="B64" s="67"/>
      <c r="C64" s="64" t="s">
        <v>13</v>
      </c>
      <c r="D64" s="65" t="s">
        <v>521</v>
      </c>
      <c r="E64" s="538" t="s">
        <v>280</v>
      </c>
      <c r="F64" s="92">
        <v>11904372</v>
      </c>
      <c r="G64" s="71">
        <v>2795604</v>
      </c>
      <c r="H64" s="67"/>
    </row>
    <row r="65" spans="2:8" ht="12.75" customHeight="1">
      <c r="B65" s="51"/>
      <c r="C65" s="26"/>
      <c r="D65" s="31"/>
      <c r="E65" s="94"/>
      <c r="F65" s="82"/>
      <c r="G65" s="83"/>
      <c r="H65" s="51"/>
    </row>
    <row r="66" spans="2:8" s="72" customFormat="1" ht="18.75">
      <c r="B66" s="67"/>
      <c r="C66" s="64" t="s">
        <v>12</v>
      </c>
      <c r="D66" s="65" t="s">
        <v>522</v>
      </c>
      <c r="E66" s="538" t="s">
        <v>280</v>
      </c>
      <c r="F66" s="92">
        <f>+F37+F41+F55+F64</f>
        <v>21144211</v>
      </c>
      <c r="G66" s="92">
        <f>+G37+G41+G55+G64</f>
        <v>13449226.999999998</v>
      </c>
      <c r="H66" s="67"/>
    </row>
    <row r="67" spans="2:8" ht="12.75" customHeight="1">
      <c r="B67" s="51"/>
      <c r="C67" s="26"/>
      <c r="D67" s="65"/>
      <c r="E67" s="91"/>
      <c r="F67" s="74"/>
      <c r="G67" s="75"/>
      <c r="H67" s="51"/>
    </row>
    <row r="68" spans="2:8" s="72" customFormat="1" ht="18.75">
      <c r="B68" s="67"/>
      <c r="C68" s="64" t="s">
        <v>17</v>
      </c>
      <c r="D68" s="65" t="s">
        <v>523</v>
      </c>
      <c r="E68" s="538" t="s">
        <v>280</v>
      </c>
      <c r="F68" s="92">
        <v>122462323</v>
      </c>
      <c r="G68" s="93">
        <v>52763757</v>
      </c>
      <c r="H68" s="67"/>
    </row>
    <row r="69" spans="2:8" ht="12.75" customHeight="1">
      <c r="B69" s="51"/>
      <c r="C69" s="66"/>
      <c r="D69" s="52"/>
      <c r="E69" s="91"/>
      <c r="F69" s="74"/>
      <c r="G69" s="75"/>
      <c r="H69" s="67"/>
    </row>
    <row r="70" spans="2:8" s="72" customFormat="1" ht="18.75">
      <c r="B70" s="95"/>
      <c r="C70" s="96" t="s">
        <v>16</v>
      </c>
      <c r="D70" s="58" t="s">
        <v>524</v>
      </c>
      <c r="E70" s="539" t="s">
        <v>280</v>
      </c>
      <c r="F70" s="97">
        <f>+F66+F68</f>
        <v>143606534</v>
      </c>
      <c r="G70" s="97">
        <f>+G66+G68</f>
        <v>66212984</v>
      </c>
      <c r="H70" s="67"/>
    </row>
    <row r="71" spans="2:8" ht="18.75">
      <c r="B71" s="31"/>
      <c r="C71" s="31"/>
      <c r="D71" s="10"/>
      <c r="E71" s="98"/>
      <c r="F71" s="99"/>
      <c r="G71" s="99"/>
      <c r="H71" s="99"/>
    </row>
    <row r="72" spans="3:5" ht="18.75">
      <c r="C72" s="12" t="s">
        <v>246</v>
      </c>
      <c r="E72" s="100"/>
    </row>
    <row r="73" ht="15.75">
      <c r="E73" s="100"/>
    </row>
    <row r="74" ht="15.75">
      <c r="E74" s="100"/>
    </row>
    <row r="75" ht="15.75">
      <c r="E75" s="100"/>
    </row>
    <row r="76" ht="15.75">
      <c r="E76" s="100"/>
    </row>
    <row r="77" ht="15.75">
      <c r="E77" s="100"/>
    </row>
    <row r="78" ht="15.75">
      <c r="E78" s="100"/>
    </row>
    <row r="79" ht="15.75">
      <c r="E79" s="100"/>
    </row>
    <row r="80" ht="15.75">
      <c r="E80" s="100"/>
    </row>
    <row r="81" ht="15.75">
      <c r="E81" s="100"/>
    </row>
    <row r="82" ht="15.75">
      <c r="E82" s="100"/>
    </row>
    <row r="83" ht="15.75">
      <c r="E83" s="100"/>
    </row>
    <row r="84" ht="15.75">
      <c r="E84" s="100"/>
    </row>
    <row r="85" ht="15.75">
      <c r="E85" s="100"/>
    </row>
    <row r="86" ht="15.75">
      <c r="E86" s="100"/>
    </row>
    <row r="87" ht="15.75">
      <c r="E87" s="100"/>
    </row>
    <row r="88" ht="15.75">
      <c r="E88" s="100"/>
    </row>
    <row r="89" ht="15.75">
      <c r="E89" s="100"/>
    </row>
    <row r="90" ht="15.75">
      <c r="E90" s="100"/>
    </row>
    <row r="91" ht="15.75">
      <c r="E91" s="100"/>
    </row>
    <row r="92" ht="15.75">
      <c r="E92" s="100"/>
    </row>
    <row r="93" ht="15.75">
      <c r="E93" s="100"/>
    </row>
    <row r="94" ht="15.75">
      <c r="E94" s="100"/>
    </row>
    <row r="95" ht="15.75">
      <c r="E95" s="100"/>
    </row>
    <row r="96" ht="15.75">
      <c r="E96" s="100"/>
    </row>
    <row r="97" ht="15.75">
      <c r="E97" s="100"/>
    </row>
    <row r="98" ht="15.75">
      <c r="E98" s="100"/>
    </row>
    <row r="99" ht="15.75">
      <c r="E99" s="100"/>
    </row>
    <row r="100" ht="15.75">
      <c r="E100" s="100"/>
    </row>
    <row r="101" ht="15.75">
      <c r="E101" s="100"/>
    </row>
    <row r="102" ht="15.75">
      <c r="E102" s="100"/>
    </row>
    <row r="103" ht="15.75">
      <c r="E103" s="100"/>
    </row>
    <row r="104" ht="15.75">
      <c r="E104" s="100"/>
    </row>
    <row r="105" ht="15.75">
      <c r="E105" s="100"/>
    </row>
    <row r="106" ht="15.75">
      <c r="E106" s="100"/>
    </row>
    <row r="107" ht="15.75">
      <c r="E107" s="100"/>
    </row>
    <row r="108" ht="15.75">
      <c r="E108" s="100"/>
    </row>
    <row r="109" ht="15.75">
      <c r="E109" s="100"/>
    </row>
    <row r="110" ht="15.75">
      <c r="E110" s="100"/>
    </row>
    <row r="111" ht="15.75">
      <c r="E111" s="100"/>
    </row>
    <row r="112" ht="15.75">
      <c r="E112" s="100"/>
    </row>
    <row r="113" ht="15.75">
      <c r="E113" s="100"/>
    </row>
    <row r="114" ht="15.75">
      <c r="E114" s="100"/>
    </row>
    <row r="115" ht="15.75">
      <c r="E115" s="100"/>
    </row>
    <row r="116" ht="15.75">
      <c r="E116" s="100"/>
    </row>
    <row r="117" ht="15.75">
      <c r="E117" s="100"/>
    </row>
    <row r="118" ht="15.75">
      <c r="E118" s="100"/>
    </row>
    <row r="119" ht="15.75">
      <c r="E119" s="100"/>
    </row>
  </sheetData>
  <sheetProtection/>
  <mergeCells count="2">
    <mergeCell ref="E5:E8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 differentFirst="1">
    <oddFooter>&amp;C&amp;"Times New Roman,Normal"&amp;16 10</oddFooter>
    <firstFooter xml:space="preserve">&amp;L&amp;"Tahoma,Regular"&amp;10
&amp;8Sınıflandırma: &amp;"Tahoma,Bold"&amp;K3333FFDahili Kullanım&amp;"Microsoft Sans Serif,Regular"&amp;8&amp;K000000 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2"/>
  <sheetViews>
    <sheetView showGridLines="0" zoomScale="70" zoomScaleNormal="70" zoomScalePageLayoutView="0" workbookViewId="0" topLeftCell="A1">
      <selection activeCell="E11" sqref="E11"/>
    </sheetView>
  </sheetViews>
  <sheetFormatPr defaultColWidth="9.140625" defaultRowHeight="18" customHeight="1"/>
  <cols>
    <col min="1" max="1" width="3.140625" style="569" customWidth="1"/>
    <col min="2" max="2" width="2.57421875" style="619" customWidth="1"/>
    <col min="3" max="3" width="6.28125" style="572" customWidth="1"/>
    <col min="4" max="4" width="79.57421875" style="620" customWidth="1"/>
    <col min="5" max="5" width="22.57421875" style="619" customWidth="1"/>
    <col min="6" max="6" width="24.28125" style="619" customWidth="1"/>
    <col min="7" max="16384" width="9.140625" style="569" customWidth="1"/>
  </cols>
  <sheetData>
    <row r="1" spans="2:6" ht="12.75" customHeight="1">
      <c r="B1" s="561"/>
      <c r="C1" s="562"/>
      <c r="D1" s="563"/>
      <c r="E1" s="564"/>
      <c r="F1" s="565"/>
    </row>
    <row r="2" spans="2:6" s="621" customFormat="1" ht="30" customHeight="1">
      <c r="B2" s="722" t="s">
        <v>631</v>
      </c>
      <c r="C2" s="723"/>
      <c r="D2" s="723"/>
      <c r="E2" s="723"/>
      <c r="F2" s="724"/>
    </row>
    <row r="3" spans="2:6" s="621" customFormat="1" ht="30" customHeight="1">
      <c r="B3" s="725" t="s">
        <v>634</v>
      </c>
      <c r="C3" s="726"/>
      <c r="D3" s="726"/>
      <c r="E3" s="726"/>
      <c r="F3" s="727"/>
    </row>
    <row r="4" spans="2:6" ht="12.75" customHeight="1">
      <c r="B4" s="566"/>
      <c r="C4" s="567"/>
      <c r="D4" s="568"/>
      <c r="E4" s="569"/>
      <c r="F4" s="570"/>
    </row>
    <row r="5" spans="2:6" ht="18" customHeight="1">
      <c r="B5" s="571"/>
      <c r="D5" s="573"/>
      <c r="E5" s="728" t="s">
        <v>574</v>
      </c>
      <c r="F5" s="729"/>
    </row>
    <row r="6" spans="2:6" ht="15.75" customHeight="1">
      <c r="B6" s="571"/>
      <c r="D6" s="574"/>
      <c r="E6" s="575" t="s">
        <v>632</v>
      </c>
      <c r="F6" s="576" t="s">
        <v>528</v>
      </c>
    </row>
    <row r="7" spans="2:6" ht="15.75">
      <c r="B7" s="566"/>
      <c r="C7" s="567"/>
      <c r="D7" s="577"/>
      <c r="E7" s="578" t="e">
        <f>#REF!</f>
        <v>#REF!</v>
      </c>
      <c r="F7" s="579" t="e">
        <f>#REF!</f>
        <v>#REF!</v>
      </c>
    </row>
    <row r="8" spans="2:6" ht="18" customHeight="1">
      <c r="B8" s="571"/>
      <c r="D8" s="580"/>
      <c r="E8" s="581"/>
      <c r="F8" s="582"/>
    </row>
    <row r="9" spans="2:6" s="622" customFormat="1" ht="18" customHeight="1">
      <c r="B9" s="583"/>
      <c r="C9" s="584" t="s">
        <v>575</v>
      </c>
      <c r="D9" s="585" t="s">
        <v>576</v>
      </c>
      <c r="E9" s="586"/>
      <c r="F9" s="587"/>
    </row>
    <row r="10" spans="2:6" s="622" customFormat="1" ht="18" customHeight="1">
      <c r="B10" s="588"/>
      <c r="C10" s="589"/>
      <c r="D10" s="590"/>
      <c r="E10" s="591"/>
      <c r="F10" s="592"/>
    </row>
    <row r="11" spans="2:6" s="622" customFormat="1" ht="18" customHeight="1">
      <c r="B11" s="588"/>
      <c r="C11" s="593" t="s">
        <v>33</v>
      </c>
      <c r="D11" s="594" t="s">
        <v>577</v>
      </c>
      <c r="E11" s="595" t="e">
        <f>#REF!</f>
        <v>#REF!</v>
      </c>
      <c r="F11" s="596" t="e">
        <f>#REF!</f>
        <v>#REF!</v>
      </c>
    </row>
    <row r="12" spans="2:6" s="622" customFormat="1" ht="18" customHeight="1">
      <c r="B12" s="588"/>
      <c r="C12" s="593" t="s">
        <v>32</v>
      </c>
      <c r="D12" s="594" t="s">
        <v>578</v>
      </c>
      <c r="E12" s="595" t="e">
        <f>#REF!</f>
        <v>#REF!</v>
      </c>
      <c r="F12" s="596" t="e">
        <f>#REF!</f>
        <v>#REF!</v>
      </c>
    </row>
    <row r="13" spans="2:6" s="622" customFormat="1" ht="18" customHeight="1">
      <c r="B13" s="588"/>
      <c r="C13" s="597" t="s">
        <v>156</v>
      </c>
      <c r="D13" s="598" t="s">
        <v>579</v>
      </c>
      <c r="E13" s="595" t="e">
        <f>#REF!</f>
        <v>#REF!</v>
      </c>
      <c r="F13" s="596" t="e">
        <f>#REF!</f>
        <v>#REF!</v>
      </c>
    </row>
    <row r="14" spans="2:6" s="622" customFormat="1" ht="18" customHeight="1">
      <c r="B14" s="588"/>
      <c r="C14" s="597" t="s">
        <v>157</v>
      </c>
      <c r="D14" s="598" t="s">
        <v>580</v>
      </c>
      <c r="E14" s="595" t="e">
        <f>#REF!</f>
        <v>#REF!</v>
      </c>
      <c r="F14" s="596" t="e">
        <f>#REF!</f>
        <v>#REF!</v>
      </c>
    </row>
    <row r="15" spans="2:6" s="622" customFormat="1" ht="18" customHeight="1">
      <c r="B15" s="588"/>
      <c r="C15" s="597" t="s">
        <v>314</v>
      </c>
      <c r="D15" s="598" t="s">
        <v>581</v>
      </c>
      <c r="E15" s="595" t="e">
        <f>#REF!</f>
        <v>#REF!</v>
      </c>
      <c r="F15" s="596" t="e">
        <f>#REF!</f>
        <v>#REF!</v>
      </c>
    </row>
    <row r="16" spans="2:6" s="622" customFormat="1" ht="18" customHeight="1">
      <c r="B16" s="588"/>
      <c r="C16" s="599"/>
      <c r="D16" s="594"/>
      <c r="E16" s="595"/>
      <c r="F16" s="596"/>
    </row>
    <row r="17" spans="2:6" s="622" customFormat="1" ht="18" customHeight="1">
      <c r="B17" s="588"/>
      <c r="C17" s="589" t="s">
        <v>462</v>
      </c>
      <c r="D17" s="600" t="s">
        <v>582</v>
      </c>
      <c r="E17" s="601" t="e">
        <f>#REF!</f>
        <v>#REF!</v>
      </c>
      <c r="F17" s="602" t="e">
        <f>#REF!</f>
        <v>#REF!</v>
      </c>
    </row>
    <row r="18" spans="2:6" s="622" customFormat="1" ht="18" customHeight="1">
      <c r="B18" s="588"/>
      <c r="C18" s="589"/>
      <c r="D18" s="590"/>
      <c r="E18" s="595"/>
      <c r="F18" s="596"/>
    </row>
    <row r="19" spans="2:6" s="622" customFormat="1" ht="18" customHeight="1">
      <c r="B19" s="588"/>
      <c r="C19" s="593" t="s">
        <v>34</v>
      </c>
      <c r="D19" s="594" t="s">
        <v>583</v>
      </c>
      <c r="E19" s="595" t="e">
        <f>#REF!</f>
        <v>#REF!</v>
      </c>
      <c r="F19" s="596" t="e">
        <f>#REF!</f>
        <v>#REF!</v>
      </c>
    </row>
    <row r="20" spans="2:6" s="622" customFormat="1" ht="18" customHeight="1">
      <c r="B20" s="588"/>
      <c r="C20" s="593" t="s">
        <v>35</v>
      </c>
      <c r="D20" s="594" t="s">
        <v>584</v>
      </c>
      <c r="E20" s="595" t="e">
        <f>#REF!</f>
        <v>#REF!</v>
      </c>
      <c r="F20" s="596" t="e">
        <f>#REF!</f>
        <v>#REF!</v>
      </c>
    </row>
    <row r="21" spans="2:6" s="622" customFormat="1" ht="18" customHeight="1">
      <c r="B21" s="588"/>
      <c r="C21" s="593" t="s">
        <v>45</v>
      </c>
      <c r="D21" s="603" t="s">
        <v>585</v>
      </c>
      <c r="E21" s="595" t="e">
        <f>#REF!</f>
        <v>#REF!</v>
      </c>
      <c r="F21" s="596" t="e">
        <f>#REF!</f>
        <v>#REF!</v>
      </c>
    </row>
    <row r="22" spans="2:6" s="622" customFormat="1" ht="18" customHeight="1">
      <c r="B22" s="588"/>
      <c r="C22" s="589"/>
      <c r="D22" s="604"/>
      <c r="E22" s="595"/>
      <c r="F22" s="596"/>
    </row>
    <row r="23" spans="2:6" s="622" customFormat="1" ht="18" customHeight="1">
      <c r="B23" s="588"/>
      <c r="C23" s="589" t="s">
        <v>496</v>
      </c>
      <c r="D23" s="590" t="s">
        <v>586</v>
      </c>
      <c r="E23" s="601" t="e">
        <f>#REF!</f>
        <v>#REF!</v>
      </c>
      <c r="F23" s="602" t="e">
        <f>#REF!</f>
        <v>#REF!</v>
      </c>
    </row>
    <row r="24" spans="2:6" s="622" customFormat="1" ht="18" customHeight="1">
      <c r="B24" s="588"/>
      <c r="C24" s="589"/>
      <c r="D24" s="590"/>
      <c r="E24" s="595"/>
      <c r="F24" s="596"/>
    </row>
    <row r="25" spans="2:6" s="622" customFormat="1" ht="18" customHeight="1">
      <c r="B25" s="588"/>
      <c r="C25" s="593" t="s">
        <v>587</v>
      </c>
      <c r="D25" s="594" t="s">
        <v>588</v>
      </c>
      <c r="E25" s="595" t="e">
        <f>#REF!</f>
        <v>#REF!</v>
      </c>
      <c r="F25" s="596" t="e">
        <f>#REF!</f>
        <v>#REF!</v>
      </c>
    </row>
    <row r="26" spans="2:6" s="622" customFormat="1" ht="18" customHeight="1">
      <c r="B26" s="588"/>
      <c r="C26" s="597" t="s">
        <v>589</v>
      </c>
      <c r="D26" s="598" t="s">
        <v>590</v>
      </c>
      <c r="E26" s="595" t="e">
        <f>#REF!</f>
        <v>#REF!</v>
      </c>
      <c r="F26" s="596" t="e">
        <f>#REF!</f>
        <v>#REF!</v>
      </c>
    </row>
    <row r="27" spans="2:6" s="622" customFormat="1" ht="18" customHeight="1">
      <c r="B27" s="588"/>
      <c r="C27" s="597" t="s">
        <v>591</v>
      </c>
      <c r="D27" s="598" t="s">
        <v>592</v>
      </c>
      <c r="E27" s="595" t="e">
        <f>#REF!</f>
        <v>#REF!</v>
      </c>
      <c r="F27" s="596" t="e">
        <f>#REF!</f>
        <v>#REF!</v>
      </c>
    </row>
    <row r="28" spans="2:6" s="622" customFormat="1" ht="18" customHeight="1">
      <c r="B28" s="588"/>
      <c r="C28" s="597" t="s">
        <v>593</v>
      </c>
      <c r="D28" s="598" t="s">
        <v>594</v>
      </c>
      <c r="E28" s="595" t="e">
        <f>#REF!</f>
        <v>#REF!</v>
      </c>
      <c r="F28" s="596" t="e">
        <f>#REF!</f>
        <v>#REF!</v>
      </c>
    </row>
    <row r="29" spans="2:6" s="622" customFormat="1" ht="18" customHeight="1">
      <c r="B29" s="588"/>
      <c r="C29" s="597" t="s">
        <v>595</v>
      </c>
      <c r="D29" s="598" t="s">
        <v>596</v>
      </c>
      <c r="E29" s="595" t="e">
        <f>#REF!</f>
        <v>#REF!</v>
      </c>
      <c r="F29" s="596" t="e">
        <f>#REF!</f>
        <v>#REF!</v>
      </c>
    </row>
    <row r="30" spans="2:6" s="622" customFormat="1" ht="18" customHeight="1">
      <c r="B30" s="588"/>
      <c r="C30" s="597" t="s">
        <v>597</v>
      </c>
      <c r="D30" s="598" t="s">
        <v>598</v>
      </c>
      <c r="E30" s="595" t="e">
        <f>#REF!</f>
        <v>#REF!</v>
      </c>
      <c r="F30" s="596" t="e">
        <f>#REF!</f>
        <v>#REF!</v>
      </c>
    </row>
    <row r="31" spans="2:6" s="622" customFormat="1" ht="18" customHeight="1">
      <c r="B31" s="588"/>
      <c r="C31" s="593" t="s">
        <v>599</v>
      </c>
      <c r="D31" s="594" t="s">
        <v>600</v>
      </c>
      <c r="E31" s="595" t="e">
        <f>#REF!</f>
        <v>#REF!</v>
      </c>
      <c r="F31" s="596" t="e">
        <f>#REF!</f>
        <v>#REF!</v>
      </c>
    </row>
    <row r="32" spans="2:6" s="622" customFormat="1" ht="18" customHeight="1">
      <c r="B32" s="588"/>
      <c r="C32" s="593" t="s">
        <v>288</v>
      </c>
      <c r="D32" s="594" t="s">
        <v>601</v>
      </c>
      <c r="E32" s="595" t="e">
        <f>#REF!</f>
        <v>#REF!</v>
      </c>
      <c r="F32" s="596" t="e">
        <f>#REF!</f>
        <v>#REF!</v>
      </c>
    </row>
    <row r="33" spans="2:6" s="622" customFormat="1" ht="18" customHeight="1">
      <c r="B33" s="588"/>
      <c r="C33" s="593" t="s">
        <v>289</v>
      </c>
      <c r="D33" s="594" t="s">
        <v>602</v>
      </c>
      <c r="E33" s="595" t="e">
        <f>#REF!</f>
        <v>#REF!</v>
      </c>
      <c r="F33" s="596" t="e">
        <f>#REF!</f>
        <v>#REF!</v>
      </c>
    </row>
    <row r="34" spans="2:6" s="622" customFormat="1" ht="18" customHeight="1">
      <c r="B34" s="588"/>
      <c r="C34" s="597" t="s">
        <v>603</v>
      </c>
      <c r="D34" s="598" t="s">
        <v>590</v>
      </c>
      <c r="E34" s="595" t="e">
        <f>#REF!</f>
        <v>#REF!</v>
      </c>
      <c r="F34" s="596" t="e">
        <f>#REF!</f>
        <v>#REF!</v>
      </c>
    </row>
    <row r="35" spans="2:6" s="622" customFormat="1" ht="18" customHeight="1">
      <c r="B35" s="588"/>
      <c r="C35" s="597" t="s">
        <v>604</v>
      </c>
      <c r="D35" s="598" t="s">
        <v>592</v>
      </c>
      <c r="E35" s="595" t="e">
        <f>#REF!</f>
        <v>#REF!</v>
      </c>
      <c r="F35" s="596" t="e">
        <f>#REF!</f>
        <v>#REF!</v>
      </c>
    </row>
    <row r="36" spans="2:6" s="622" customFormat="1" ht="18" customHeight="1">
      <c r="B36" s="588"/>
      <c r="C36" s="597" t="s">
        <v>605</v>
      </c>
      <c r="D36" s="598" t="s">
        <v>594</v>
      </c>
      <c r="E36" s="595" t="e">
        <f>#REF!</f>
        <v>#REF!</v>
      </c>
      <c r="F36" s="596" t="e">
        <f>#REF!</f>
        <v>#REF!</v>
      </c>
    </row>
    <row r="37" spans="2:6" s="622" customFormat="1" ht="18" customHeight="1">
      <c r="B37" s="588"/>
      <c r="C37" s="597" t="s">
        <v>606</v>
      </c>
      <c r="D37" s="598" t="s">
        <v>596</v>
      </c>
      <c r="E37" s="595" t="e">
        <f>#REF!</f>
        <v>#REF!</v>
      </c>
      <c r="F37" s="596" t="e">
        <f>#REF!</f>
        <v>#REF!</v>
      </c>
    </row>
    <row r="38" spans="2:6" s="622" customFormat="1" ht="18" customHeight="1">
      <c r="B38" s="588"/>
      <c r="C38" s="597" t="s">
        <v>607</v>
      </c>
      <c r="D38" s="598" t="s">
        <v>598</v>
      </c>
      <c r="E38" s="595" t="e">
        <f>#REF!</f>
        <v>#REF!</v>
      </c>
      <c r="F38" s="596" t="e">
        <f>#REF!</f>
        <v>#REF!</v>
      </c>
    </row>
    <row r="39" spans="2:6" s="622" customFormat="1" ht="18" customHeight="1">
      <c r="B39" s="588"/>
      <c r="C39" s="593" t="s">
        <v>608</v>
      </c>
      <c r="D39" s="594" t="s">
        <v>609</v>
      </c>
      <c r="E39" s="595" t="e">
        <f>#REF!</f>
        <v>#REF!</v>
      </c>
      <c r="F39" s="596" t="e">
        <f>#REF!</f>
        <v>#REF!</v>
      </c>
    </row>
    <row r="40" spans="2:6" s="622" customFormat="1" ht="18" customHeight="1">
      <c r="B40" s="588"/>
      <c r="C40" s="593" t="s">
        <v>610</v>
      </c>
      <c r="D40" s="594" t="s">
        <v>611</v>
      </c>
      <c r="E40" s="595" t="e">
        <f>#REF!</f>
        <v>#REF!</v>
      </c>
      <c r="F40" s="596" t="e">
        <f>#REF!</f>
        <v>#REF!</v>
      </c>
    </row>
    <row r="41" spans="2:6" s="622" customFormat="1" ht="18" customHeight="1">
      <c r="B41" s="588"/>
      <c r="C41" s="593" t="s">
        <v>612</v>
      </c>
      <c r="D41" s="594" t="s">
        <v>613</v>
      </c>
      <c r="E41" s="595" t="e">
        <f>#REF!</f>
        <v>#REF!</v>
      </c>
      <c r="F41" s="596" t="e">
        <f>#REF!</f>
        <v>#REF!</v>
      </c>
    </row>
    <row r="42" spans="2:6" s="622" customFormat="1" ht="18" customHeight="1">
      <c r="B42" s="588"/>
      <c r="C42" s="593" t="s">
        <v>614</v>
      </c>
      <c r="D42" s="603" t="s">
        <v>615</v>
      </c>
      <c r="E42" s="595" t="e">
        <f>#REF!</f>
        <v>#REF!</v>
      </c>
      <c r="F42" s="596" t="e">
        <f>#REF!</f>
        <v>#REF!</v>
      </c>
    </row>
    <row r="43" spans="2:6" s="622" customFormat="1" ht="18" customHeight="1">
      <c r="B43" s="588"/>
      <c r="C43" s="589"/>
      <c r="D43" s="603"/>
      <c r="E43" s="595"/>
      <c r="F43" s="596"/>
    </row>
    <row r="44" spans="2:6" s="622" customFormat="1" ht="18" customHeight="1">
      <c r="B44" s="588"/>
      <c r="C44" s="584" t="s">
        <v>15</v>
      </c>
      <c r="D44" s="585" t="s">
        <v>616</v>
      </c>
      <c r="E44" s="595"/>
      <c r="F44" s="596"/>
    </row>
    <row r="45" spans="2:6" s="622" customFormat="1" ht="18" customHeight="1">
      <c r="B45" s="588"/>
      <c r="C45" s="589"/>
      <c r="D45" s="590"/>
      <c r="E45" s="595"/>
      <c r="F45" s="596"/>
    </row>
    <row r="46" spans="2:6" s="622" customFormat="1" ht="18" customHeight="1">
      <c r="B46" s="588"/>
      <c r="C46" s="593" t="s">
        <v>36</v>
      </c>
      <c r="D46" s="603" t="s">
        <v>617</v>
      </c>
      <c r="E46" s="595" t="e">
        <f>#REF!</f>
        <v>#REF!</v>
      </c>
      <c r="F46" s="596" t="e">
        <f>#REF!</f>
        <v>#REF!</v>
      </c>
    </row>
    <row r="47" spans="2:6" s="622" customFormat="1" ht="18" customHeight="1">
      <c r="B47" s="588"/>
      <c r="C47" s="593" t="s">
        <v>37</v>
      </c>
      <c r="D47" s="594" t="s">
        <v>618</v>
      </c>
      <c r="E47" s="595" t="e">
        <f>#REF!</f>
        <v>#REF!</v>
      </c>
      <c r="F47" s="596" t="e">
        <f>#REF!</f>
        <v>#REF!</v>
      </c>
    </row>
    <row r="48" spans="2:6" s="622" customFormat="1" ht="18" customHeight="1">
      <c r="B48" s="588"/>
      <c r="C48" s="597" t="s">
        <v>161</v>
      </c>
      <c r="D48" s="598" t="s">
        <v>590</v>
      </c>
      <c r="E48" s="595" t="e">
        <f>#REF!</f>
        <v>#REF!</v>
      </c>
      <c r="F48" s="596" t="e">
        <f>#REF!</f>
        <v>#REF!</v>
      </c>
    </row>
    <row r="49" spans="2:6" s="622" customFormat="1" ht="18" customHeight="1">
      <c r="B49" s="588"/>
      <c r="C49" s="597" t="s">
        <v>162</v>
      </c>
      <c r="D49" s="598" t="s">
        <v>592</v>
      </c>
      <c r="E49" s="595" t="e">
        <f>#REF!</f>
        <v>#REF!</v>
      </c>
      <c r="F49" s="596" t="e">
        <f>#REF!</f>
        <v>#REF!</v>
      </c>
    </row>
    <row r="50" spans="2:6" s="622" customFormat="1" ht="18" customHeight="1">
      <c r="B50" s="588"/>
      <c r="C50" s="597" t="s">
        <v>453</v>
      </c>
      <c r="D50" s="598" t="s">
        <v>594</v>
      </c>
      <c r="E50" s="595" t="e">
        <f>#REF!</f>
        <v>#REF!</v>
      </c>
      <c r="F50" s="596" t="e">
        <f>#REF!</f>
        <v>#REF!</v>
      </c>
    </row>
    <row r="51" spans="2:6" s="622" customFormat="1" ht="18" customHeight="1">
      <c r="B51" s="588"/>
      <c r="C51" s="597" t="s">
        <v>455</v>
      </c>
      <c r="D51" s="598" t="s">
        <v>596</v>
      </c>
      <c r="E51" s="595" t="e">
        <f>#REF!</f>
        <v>#REF!</v>
      </c>
      <c r="F51" s="596" t="e">
        <f>#REF!</f>
        <v>#REF!</v>
      </c>
    </row>
    <row r="52" spans="2:6" s="622" customFormat="1" ht="18" customHeight="1">
      <c r="B52" s="588"/>
      <c r="C52" s="597" t="s">
        <v>457</v>
      </c>
      <c r="D52" s="598" t="s">
        <v>598</v>
      </c>
      <c r="E52" s="595" t="e">
        <f>#REF!</f>
        <v>#REF!</v>
      </c>
      <c r="F52" s="596" t="e">
        <f>#REF!</f>
        <v>#REF!</v>
      </c>
    </row>
    <row r="53" spans="2:6" s="622" customFormat="1" ht="18" customHeight="1">
      <c r="B53" s="588"/>
      <c r="C53" s="593" t="s">
        <v>38</v>
      </c>
      <c r="D53" s="594" t="s">
        <v>619</v>
      </c>
      <c r="E53" s="595" t="e">
        <f>#REF!</f>
        <v>#REF!</v>
      </c>
      <c r="F53" s="596" t="e">
        <f>#REF!</f>
        <v>#REF!</v>
      </c>
    </row>
    <row r="54" spans="2:6" s="622" customFormat="1" ht="18" customHeight="1">
      <c r="B54" s="588"/>
      <c r="C54" s="593" t="s">
        <v>57</v>
      </c>
      <c r="D54" s="594" t="s">
        <v>620</v>
      </c>
      <c r="E54" s="595" t="e">
        <f>#REF!</f>
        <v>#REF!</v>
      </c>
      <c r="F54" s="596" t="e">
        <f>#REF!</f>
        <v>#REF!</v>
      </c>
    </row>
    <row r="55" spans="2:6" s="622" customFormat="1" ht="18" customHeight="1">
      <c r="B55" s="588"/>
      <c r="C55" s="599"/>
      <c r="D55" s="594"/>
      <c r="E55" s="595"/>
      <c r="F55" s="596"/>
    </row>
    <row r="56" spans="2:6" s="622" customFormat="1" ht="18" customHeight="1">
      <c r="B56" s="588"/>
      <c r="C56" s="584" t="s">
        <v>621</v>
      </c>
      <c r="D56" s="585" t="s">
        <v>622</v>
      </c>
      <c r="E56" s="595"/>
      <c r="F56" s="596"/>
    </row>
    <row r="57" spans="2:6" s="622" customFormat="1" ht="18" customHeight="1">
      <c r="B57" s="588"/>
      <c r="C57" s="589"/>
      <c r="D57" s="590"/>
      <c r="E57" s="595"/>
      <c r="F57" s="596"/>
    </row>
    <row r="58" spans="2:6" s="622" customFormat="1" ht="18" customHeight="1">
      <c r="B58" s="588"/>
      <c r="C58" s="593" t="s">
        <v>39</v>
      </c>
      <c r="D58" s="594" t="s">
        <v>623</v>
      </c>
      <c r="E58" s="605" t="e">
        <f>#REF!</f>
        <v>#REF!</v>
      </c>
      <c r="F58" s="606" t="e">
        <f>#REF!</f>
        <v>#REF!</v>
      </c>
    </row>
    <row r="59" spans="2:6" s="622" customFormat="1" ht="18" customHeight="1">
      <c r="B59" s="588"/>
      <c r="C59" s="593" t="s">
        <v>42</v>
      </c>
      <c r="D59" s="594" t="s">
        <v>624</v>
      </c>
      <c r="E59" s="607" t="e">
        <f>#REF!</f>
        <v>#REF!</v>
      </c>
      <c r="F59" s="608" t="e">
        <f>#REF!</f>
        <v>#REF!</v>
      </c>
    </row>
    <row r="60" spans="2:6" s="622" customFormat="1" ht="18" customHeight="1">
      <c r="B60" s="588"/>
      <c r="C60" s="593" t="s">
        <v>515</v>
      </c>
      <c r="D60" s="594" t="s">
        <v>625</v>
      </c>
      <c r="E60" s="595" t="e">
        <f>#REF!</f>
        <v>#REF!</v>
      </c>
      <c r="F60" s="596" t="e">
        <f>#REF!</f>
        <v>#REF!</v>
      </c>
    </row>
    <row r="61" spans="2:6" s="622" customFormat="1" ht="18" customHeight="1">
      <c r="B61" s="588"/>
      <c r="C61" s="593" t="s">
        <v>517</v>
      </c>
      <c r="D61" s="594" t="s">
        <v>626</v>
      </c>
      <c r="E61" s="595" t="e">
        <f>#REF!</f>
        <v>#REF!</v>
      </c>
      <c r="F61" s="596" t="e">
        <f>#REF!</f>
        <v>#REF!</v>
      </c>
    </row>
    <row r="62" spans="2:6" s="622" customFormat="1" ht="18" customHeight="1">
      <c r="B62" s="588"/>
      <c r="C62" s="589"/>
      <c r="D62" s="594"/>
      <c r="E62" s="595"/>
      <c r="F62" s="596"/>
    </row>
    <row r="63" spans="2:6" s="622" customFormat="1" ht="18" customHeight="1">
      <c r="B63" s="588"/>
      <c r="C63" s="584" t="s">
        <v>627</v>
      </c>
      <c r="D63" s="585" t="s">
        <v>628</v>
      </c>
      <c r="E63" s="595"/>
      <c r="F63" s="596"/>
    </row>
    <row r="64" spans="2:6" s="622" customFormat="1" ht="18" customHeight="1">
      <c r="B64" s="588"/>
      <c r="C64" s="589"/>
      <c r="D64" s="590"/>
      <c r="E64" s="595"/>
      <c r="F64" s="596"/>
    </row>
    <row r="65" spans="2:6" s="622" customFormat="1" ht="18" customHeight="1">
      <c r="B65" s="588"/>
      <c r="C65" s="593" t="s">
        <v>629</v>
      </c>
      <c r="D65" s="594" t="s">
        <v>623</v>
      </c>
      <c r="E65" s="595" t="e">
        <f>#REF!</f>
        <v>#REF!</v>
      </c>
      <c r="F65" s="609" t="e">
        <f>#REF!</f>
        <v>#REF!</v>
      </c>
    </row>
    <row r="66" spans="2:6" s="622" customFormat="1" ht="18" customHeight="1">
      <c r="B66" s="588"/>
      <c r="C66" s="593" t="s">
        <v>47</v>
      </c>
      <c r="D66" s="594" t="s">
        <v>624</v>
      </c>
      <c r="E66" s="595" t="e">
        <f>#REF!</f>
        <v>#REF!</v>
      </c>
      <c r="F66" s="610" t="e">
        <f>#REF!</f>
        <v>#REF!</v>
      </c>
    </row>
    <row r="67" spans="2:6" s="622" customFormat="1" ht="18" customHeight="1">
      <c r="B67" s="588"/>
      <c r="C67" s="593" t="s">
        <v>68</v>
      </c>
      <c r="D67" s="594" t="s">
        <v>625</v>
      </c>
      <c r="E67" s="595" t="e">
        <f>#REF!</f>
        <v>#REF!</v>
      </c>
      <c r="F67" s="596" t="e">
        <f>#REF!</f>
        <v>#REF!</v>
      </c>
    </row>
    <row r="68" spans="2:6" s="622" customFormat="1" ht="18" customHeight="1">
      <c r="B68" s="611"/>
      <c r="C68" s="612" t="s">
        <v>299</v>
      </c>
      <c r="D68" s="613" t="s">
        <v>626</v>
      </c>
      <c r="E68" s="614" t="e">
        <f>#REF!</f>
        <v>#REF!</v>
      </c>
      <c r="F68" s="615" t="e">
        <f>#REF!</f>
        <v>#REF!</v>
      </c>
    </row>
    <row r="69" spans="2:6" s="622" customFormat="1" ht="18" customHeight="1">
      <c r="B69" s="616"/>
      <c r="C69" s="617" t="s">
        <v>633</v>
      </c>
      <c r="D69" s="618"/>
      <c r="E69" s="616"/>
      <c r="F69" s="616"/>
    </row>
    <row r="70" spans="2:6" s="622" customFormat="1" ht="18" customHeight="1">
      <c r="B70" s="616"/>
      <c r="C70" s="617" t="s">
        <v>635</v>
      </c>
      <c r="D70" s="618"/>
      <c r="E70" s="616"/>
      <c r="F70" s="616"/>
    </row>
    <row r="71" spans="2:6" s="622" customFormat="1" ht="18" customHeight="1">
      <c r="B71" s="616"/>
      <c r="C71" s="617"/>
      <c r="D71" s="618"/>
      <c r="E71" s="616"/>
      <c r="F71" s="616"/>
    </row>
    <row r="72" ht="18" customHeight="1">
      <c r="B72" s="619" t="s">
        <v>630</v>
      </c>
    </row>
  </sheetData>
  <sheetProtection/>
  <mergeCells count="3">
    <mergeCell ref="B2:F2"/>
    <mergeCell ref="B3:F3"/>
    <mergeCell ref="E5:F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5" r:id="rId1"/>
  <headerFooter differentFirst="1" alignWithMargins="0">
    <oddFooter>&amp;C11</oddFooter>
    <firstFooter xml:space="preserve">&amp;L&amp;"Tahoma,Regular"&amp;10
&amp;8Sınıflandırma: &amp;"Tahoma,Bold"&amp;K3333FFDahili Kullanım&amp;"Microsoft Sans Serif,Regular"&amp;8&amp;K000000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Ocal PERCIN (Konsolidasyon Ve U.Arasi Muh.)</dc:creator>
  <cp:keywords>K-6f0bc80f , N-c5b93c79</cp:keywords>
  <dc:description/>
  <cp:lastModifiedBy>Uğur Tekşan</cp:lastModifiedBy>
  <cp:lastPrinted>2021-07-01T12:26:55Z</cp:lastPrinted>
  <dcterms:created xsi:type="dcterms:W3CDTF">1998-01-12T17:06:50Z</dcterms:created>
  <dcterms:modified xsi:type="dcterms:W3CDTF">2022-10-27T15:11:09Z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06ac4972-4303-464b-8475-fccd3ff0fed8</vt:lpwstr>
  </property>
  <property fmtid="{D5CDD505-2E9C-101B-9397-08002B2CF9AE}" pid="4" name="Classification">
    <vt:lpwstr>K-6f0bc80f</vt:lpwstr>
  </property>
  <property fmtid="{D5CDD505-2E9C-101B-9397-08002B2CF9AE}" pid="5" name="KVKK">
    <vt:lpwstr>N-c5b93c79</vt:lpwstr>
  </property>
  <property fmtid="{D5CDD505-2E9C-101B-9397-08002B2CF9AE}" pid="6" name="VisualMarking">
    <vt:lpwstr>ApplyTag</vt:lpwstr>
  </property>
</Properties>
</file>